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SŠ Hvar" sheetId="1" r:id="rId1"/>
  </sheets>
  <definedNames>
    <definedName name="_xlnm.Print_Titles" localSheetId="0">'SŠ Hvar'!$5:$6</definedName>
  </definedNames>
  <calcPr fullCalcOnLoad="1"/>
</workbook>
</file>

<file path=xl/sharedStrings.xml><?xml version="1.0" encoding="utf-8"?>
<sst xmlns="http://schemas.openxmlformats.org/spreadsheetml/2006/main" count="206" uniqueCount="129">
  <si>
    <t xml:space="preserve">Korisnik:  </t>
  </si>
  <si>
    <t>SŠ Hvar, Hvar</t>
  </si>
  <si>
    <t xml:space="preserve">  PRIJEDLOG - IZMJENE PLANA PRORAČUNA (REBALANS II)</t>
  </si>
  <si>
    <t>Pozicija</t>
  </si>
  <si>
    <t>Račun</t>
  </si>
  <si>
    <t>VRSTA RASHODA / IZDATAKA</t>
  </si>
  <si>
    <t>PLAN 2015.</t>
  </si>
  <si>
    <t>Početni plan</t>
  </si>
  <si>
    <t>Ostvareno</t>
  </si>
  <si>
    <t>RAZLIKA</t>
  </si>
  <si>
    <t>Novi plan</t>
  </si>
  <si>
    <t>Ostvareno do 30.10.</t>
  </si>
  <si>
    <t>Ukupno ostvareno</t>
  </si>
  <si>
    <t>ANITA (novi plan - razlika)</t>
  </si>
  <si>
    <t>Iznos promjene (upisuje škola)</t>
  </si>
  <si>
    <t>Korekcija UO</t>
  </si>
  <si>
    <t>Ukupan iznos promjene</t>
  </si>
  <si>
    <t>ANITA - UKUPNA PROMJENA</t>
  </si>
  <si>
    <t>NOVI PLAN (PROVJERA)</t>
  </si>
  <si>
    <t>PRIJEDLOG NOVOG PLANA</t>
  </si>
  <si>
    <t>NOVI PLAN - OSTVARENO</t>
  </si>
  <si>
    <t>4 (5+7)</t>
  </si>
  <si>
    <t>7(6-5)</t>
  </si>
  <si>
    <t>10(6+9)</t>
  </si>
  <si>
    <t>11(8-7)</t>
  </si>
  <si>
    <t>14(12+13)</t>
  </si>
  <si>
    <t>15(14-7)</t>
  </si>
  <si>
    <t>16(6+8+15)</t>
  </si>
  <si>
    <t>17(4+14)</t>
  </si>
  <si>
    <t>PROGRAM 0109 Srednje školstvo i učenički domovi -minimalni standard</t>
  </si>
  <si>
    <t>Aktivnost A109001 Materijalni i financijski rashodi</t>
  </si>
  <si>
    <t>Izvor: Prihodi za posebne namjene - decentralizacija</t>
  </si>
  <si>
    <t>Naknade troškova zaposlenima</t>
  </si>
  <si>
    <t>R1543-1</t>
  </si>
  <si>
    <t>Službena putovanja</t>
  </si>
  <si>
    <t>R1544-1</t>
  </si>
  <si>
    <t>Naknade za prijevoz, za rad na terenu i odvojeni život</t>
  </si>
  <si>
    <t>R1545-1</t>
  </si>
  <si>
    <t>Stručno usavršavanje zaposlenika</t>
  </si>
  <si>
    <t>Ostale naknade troškova zaposlenima</t>
  </si>
  <si>
    <t>Rashodi za materijal i energiju</t>
  </si>
  <si>
    <t>R1546-1</t>
  </si>
  <si>
    <t>Uredski materijal i ostali materijalni rashodi</t>
  </si>
  <si>
    <t>Uredski materijal</t>
  </si>
  <si>
    <t>Uredski materijal - pedagoška dokumentacija</t>
  </si>
  <si>
    <t>Literatura (publikacije, časopisi, glasila, knjige i ostalo)</t>
  </si>
  <si>
    <t>Ostali materijal za potrebe redovnog poslovanja</t>
  </si>
  <si>
    <t>R1547-1</t>
  </si>
  <si>
    <t>Materijal i sirovine</t>
  </si>
  <si>
    <t>R1548-1</t>
  </si>
  <si>
    <t>Energija</t>
  </si>
  <si>
    <t>R1549-1</t>
  </si>
  <si>
    <t>Materijal i dijelovi za tekuće i investicijsko održavanje</t>
  </si>
  <si>
    <t>R1550-1</t>
  </si>
  <si>
    <t>Sitni inventar i auto gume</t>
  </si>
  <si>
    <t>Službena,radna i zaštitna odjeća i obuća</t>
  </si>
  <si>
    <t>Rashodi za usluge</t>
  </si>
  <si>
    <t>R1551-1</t>
  </si>
  <si>
    <t>Usluge telefona, pošte i prijevoza</t>
  </si>
  <si>
    <t>R1552-1</t>
  </si>
  <si>
    <t>Usluge tekućeg i investicijskog održavanja</t>
  </si>
  <si>
    <t>Usluge promidžbe i informiranja</t>
  </si>
  <si>
    <t>R1553-1</t>
  </si>
  <si>
    <t>Komunalne usluge</t>
  </si>
  <si>
    <t>Zakupnine i najamnine</t>
  </si>
  <si>
    <t>R1554-1</t>
  </si>
  <si>
    <t>Zdravstvene i veterinarske usluge</t>
  </si>
  <si>
    <t>R1555-1</t>
  </si>
  <si>
    <t>Intelektualne i osobne usluge</t>
  </si>
  <si>
    <t>R1556-1</t>
  </si>
  <si>
    <t>Računalne usluge</t>
  </si>
  <si>
    <t>R1557-1</t>
  </si>
  <si>
    <t>Ostale usluge</t>
  </si>
  <si>
    <t>Naknade troškova osoba izvan radnog odnosa</t>
  </si>
  <si>
    <t>Ostali nespomenuti rashodi poslovanja</t>
  </si>
  <si>
    <t>Naknade za rad predstavničkih i izvršnih tijela, povjerenstava i sl.</t>
  </si>
  <si>
    <t>R1558-1</t>
  </si>
  <si>
    <t>Premije osiguranja</t>
  </si>
  <si>
    <t>Reprezentacija</t>
  </si>
  <si>
    <t>Članarine i norme</t>
  </si>
  <si>
    <t>R1559-1</t>
  </si>
  <si>
    <t>Pristojbe i naknade</t>
  </si>
  <si>
    <t>R1560-1</t>
  </si>
  <si>
    <t>Ostali financijski rashodi</t>
  </si>
  <si>
    <t>R1561-1</t>
  </si>
  <si>
    <t>Bankarske usluge i usluge platnog prometa</t>
  </si>
  <si>
    <t>Zatezne kamate</t>
  </si>
  <si>
    <t>R1562-1</t>
  </si>
  <si>
    <t>Ostali nespomenuti financijski rashodi</t>
  </si>
  <si>
    <t>Aktivnost A109003 Sufinanciranje smještaja i prehrane učenika u domovima</t>
  </si>
  <si>
    <t>Aktivnost A109004 Rashodi za tekuće i investicijsko održavanje</t>
  </si>
  <si>
    <t>Aktivnost A109005 Rashodi za dodatna ulaganja i nabavu nefinancijske imovine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</si>
  <si>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</si>
  <si>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</si>
  <si>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</si>
  <si>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</si>
  <si>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</si>
  <si>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</si>
  <si>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</si>
  <si>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Prijevozna sredstva</t>
  </si>
  <si>
    <t>Prijevozna sredstva u cestovnom prometu</t>
  </si>
  <si>
    <t>Knjige, umjetnička djela i ostale izložbene vrijednosti</t>
  </si>
  <si>
    <t>Dodatna ulaganja na građevinskim objektima</t>
  </si>
  <si>
    <t>Dodatna ulaganja na postrojenjima i opremi</t>
  </si>
  <si>
    <t>Dodatna ulaganja na prijevoznim sredstvima</t>
  </si>
  <si>
    <t>PROGRAM 0111 Srednje školstvo i učenički domovi- širi standard</t>
  </si>
  <si>
    <t>Aktivnost A111001 Natjecanja, manifestacije i ostalo</t>
  </si>
  <si>
    <t>Izvor: Opći prihodi i primici</t>
  </si>
  <si>
    <t>Naknade troškova osobama izvan radnog odnosa</t>
  </si>
  <si>
    <t>Naknade za rad predstavničkih i izvršnih tijela, povjerenstava i slično</t>
  </si>
  <si>
    <t>Aktivnost A108003 Uređenje objekata i nabava opreme</t>
  </si>
  <si>
    <t>R3657-1</t>
  </si>
  <si>
    <t>Knjige</t>
  </si>
  <si>
    <t>Aktivnost A111005 Sufinanciranje međumjesnog javnog prijevoza za redovite učenike SŠ</t>
  </si>
  <si>
    <t>Izvor: Pomoći</t>
  </si>
  <si>
    <t>Aktivnost A111008 Pravno zastupanje i ostali financijski rashodi</t>
  </si>
  <si>
    <t>Aktivnost A111011 Sufinanciranje osobnih pomoćnika i pomoćnika u nastavi</t>
  </si>
  <si>
    <t>PROGRAM 0107 Projekti EU</t>
  </si>
  <si>
    <t>Kapitalni projekt - Alterenergy</t>
  </si>
  <si>
    <t>Izvor: Pomoći EU</t>
  </si>
  <si>
    <t>SVEUKUPNO</t>
  </si>
  <si>
    <t>Šef-ica računovodstva:</t>
  </si>
  <si>
    <t>Ravnatelj-ica:</t>
  </si>
  <si>
    <t>________________________</t>
  </si>
  <si>
    <t>___________________</t>
  </si>
  <si>
    <t>M.P.</t>
  </si>
  <si>
    <r>
      <t xml:space="preserve">Ostali materijal za potrebe redovnog poslovanja - </t>
    </r>
    <r>
      <rPr>
        <b/>
        <sz val="8"/>
        <rFont val="Tahoma"/>
        <family val="2"/>
      </rPr>
      <t>nastavni materijal</t>
    </r>
  </si>
  <si>
    <t>Katijana Petrić, dipl. oec.</t>
  </si>
  <si>
    <t>Datum: 18. studenog 2015.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</si>
</sst>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sz val="8"/>
      <color indexed="9"/>
      <name val="Tahoma"/>
      <family val="2"/>
    </font>
    <font>
      <sz val="6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6" applyNumberFormat="0" applyAlignment="0" applyProtection="0"/>
    <xf numFmtId="0" fontId="12" fillId="0" borderId="7" applyNumberFormat="0" applyFill="0" applyAlignment="0" applyProtection="0"/>
    <xf numFmtId="0" fontId="35" fillId="47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48" borderId="0" applyNumberFormat="0" applyBorder="0" applyAlignment="0" applyProtection="0"/>
    <xf numFmtId="0" fontId="39" fillId="49" borderId="0" applyNumberFormat="0" applyBorder="0" applyAlignment="0" applyProtection="0"/>
    <xf numFmtId="0" fontId="0" fillId="50" borderId="11" applyNumberFormat="0" applyFont="0" applyAlignment="0" applyProtection="0"/>
    <xf numFmtId="0" fontId="14" fillId="38" borderId="12" applyNumberForma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51" borderId="14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52" borderId="6" applyNumberFormat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2" fontId="24" fillId="7" borderId="17" xfId="0" applyNumberFormat="1" applyFont="1" applyFill="1" applyBorder="1" applyAlignment="1" applyProtection="1">
      <alignment horizontal="left" vertical="center"/>
      <protection/>
    </xf>
    <xf numFmtId="2" fontId="24" fillId="48" borderId="18" xfId="0" applyNumberFormat="1" applyFont="1" applyFill="1" applyBorder="1" applyAlignment="1" applyProtection="1">
      <alignment horizontal="left" vertical="center"/>
      <protection/>
    </xf>
    <xf numFmtId="2" fontId="24" fillId="7" borderId="18" xfId="0" applyNumberFormat="1" applyFont="1" applyFill="1" applyBorder="1" applyAlignment="1" applyProtection="1">
      <alignment horizontal="left" vertical="center"/>
      <protection/>
    </xf>
    <xf numFmtId="2" fontId="24" fillId="14" borderId="17" xfId="0" applyNumberFormat="1" applyFont="1" applyFill="1" applyBorder="1" applyAlignment="1" applyProtection="1">
      <alignment horizontal="left" vertical="center"/>
      <protection/>
    </xf>
    <xf numFmtId="2" fontId="24" fillId="14" borderId="18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" fontId="20" fillId="0" borderId="0" xfId="0" applyNumberFormat="1" applyFont="1" applyAlignment="1" applyProtection="1">
      <alignment vertical="center"/>
      <protection locked="0"/>
    </xf>
    <xf numFmtId="0" fontId="21" fillId="0" borderId="19" xfId="0" applyFont="1" applyBorder="1" applyAlignment="1" applyProtection="1">
      <alignment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" fontId="22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4" fontId="24" fillId="53" borderId="19" xfId="0" applyNumberFormat="1" applyFont="1" applyFill="1" applyBorder="1" applyAlignment="1" applyProtection="1">
      <alignment vertical="center"/>
      <protection locked="0"/>
    </xf>
    <xf numFmtId="2" fontId="26" fillId="54" borderId="20" xfId="0" applyNumberFormat="1" applyFont="1" applyFill="1" applyBorder="1" applyAlignment="1" applyProtection="1">
      <alignment horizontal="center" vertical="center"/>
      <protection/>
    </xf>
    <xf numFmtId="1" fontId="26" fillId="54" borderId="21" xfId="0" applyNumberFormat="1" applyFont="1" applyFill="1" applyBorder="1" applyAlignment="1" applyProtection="1">
      <alignment horizontal="center" vertical="center"/>
      <protection/>
    </xf>
    <xf numFmtId="2" fontId="26" fillId="54" borderId="21" xfId="0" applyNumberFormat="1" applyFont="1" applyFill="1" applyBorder="1" applyAlignment="1" applyProtection="1">
      <alignment horizontal="center" vertical="center"/>
      <protection/>
    </xf>
    <xf numFmtId="2" fontId="26" fillId="54" borderId="21" xfId="0" applyNumberFormat="1" applyFont="1" applyFill="1" applyBorder="1" applyAlignment="1" applyProtection="1">
      <alignment horizontal="center" vertical="center" wrapText="1"/>
      <protection/>
    </xf>
    <xf numFmtId="2" fontId="26" fillId="54" borderId="22" xfId="0" applyNumberFormat="1" applyFont="1" applyFill="1" applyBorder="1" applyAlignment="1" applyProtection="1">
      <alignment horizontal="center" vertical="center" wrapText="1"/>
      <protection/>
    </xf>
    <xf numFmtId="2" fontId="26" fillId="54" borderId="23" xfId="0" applyNumberFormat="1" applyFont="1" applyFill="1" applyBorder="1" applyAlignment="1" applyProtection="1">
      <alignment horizontal="center" vertical="center" wrapText="1"/>
      <protection/>
    </xf>
    <xf numFmtId="0" fontId="26" fillId="54" borderId="24" xfId="0" applyNumberFormat="1" applyFont="1" applyFill="1" applyBorder="1" applyAlignment="1" applyProtection="1">
      <alignment horizontal="center" vertical="center"/>
      <protection/>
    </xf>
    <xf numFmtId="0" fontId="26" fillId="54" borderId="25" xfId="0" applyNumberFormat="1" applyFont="1" applyFill="1" applyBorder="1" applyAlignment="1" applyProtection="1">
      <alignment horizontal="center" vertical="center"/>
      <protection/>
    </xf>
    <xf numFmtId="0" fontId="26" fillId="54" borderId="25" xfId="0" applyNumberFormat="1" applyFont="1" applyFill="1" applyBorder="1" applyAlignment="1" applyProtection="1">
      <alignment horizontal="center" vertical="center" wrapText="1"/>
      <protection/>
    </xf>
    <xf numFmtId="0" fontId="26" fillId="54" borderId="26" xfId="0" applyNumberFormat="1" applyFont="1" applyFill="1" applyBorder="1" applyAlignment="1" applyProtection="1">
      <alignment horizontal="center" vertical="center" wrapText="1"/>
      <protection/>
    </xf>
    <xf numFmtId="0" fontId="26" fillId="54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2" fontId="24" fillId="14" borderId="17" xfId="0" applyNumberFormat="1" applyFont="1" applyFill="1" applyBorder="1" applyAlignment="1" applyProtection="1">
      <alignment horizontal="left" vertical="center"/>
      <protection/>
    </xf>
    <xf numFmtId="4" fontId="24" fillId="14" borderId="17" xfId="0" applyNumberFormat="1" applyFont="1" applyFill="1" applyBorder="1" applyAlignment="1" applyProtection="1">
      <alignment vertical="center"/>
      <protection/>
    </xf>
    <xf numFmtId="2" fontId="24" fillId="7" borderId="17" xfId="0" applyNumberFormat="1" applyFont="1" applyFill="1" applyBorder="1" applyAlignment="1" applyProtection="1">
      <alignment horizontal="left" vertical="center"/>
      <protection/>
    </xf>
    <xf numFmtId="4" fontId="24" fillId="7" borderId="17" xfId="0" applyNumberFormat="1" applyFont="1" applyFill="1" applyBorder="1" applyAlignment="1" applyProtection="1">
      <alignment vertical="center"/>
      <protection/>
    </xf>
    <xf numFmtId="2" fontId="24" fillId="48" borderId="17" xfId="0" applyNumberFormat="1" applyFont="1" applyFill="1" applyBorder="1" applyAlignment="1" applyProtection="1">
      <alignment horizontal="left" vertical="center"/>
      <protection/>
    </xf>
    <xf numFmtId="4" fontId="24" fillId="48" borderId="17" xfId="0" applyNumberFormat="1" applyFont="1" applyFill="1" applyBorder="1" applyAlignment="1" applyProtection="1">
      <alignment horizontal="right" vertical="center"/>
      <protection/>
    </xf>
    <xf numFmtId="2" fontId="24" fillId="55" borderId="18" xfId="0" applyNumberFormat="1" applyFont="1" applyFill="1" applyBorder="1" applyAlignment="1" applyProtection="1">
      <alignment vertical="center" wrapText="1"/>
      <protection/>
    </xf>
    <xf numFmtId="1" fontId="24" fillId="55" borderId="17" xfId="0" applyNumberFormat="1" applyFont="1" applyFill="1" applyBorder="1" applyAlignment="1" applyProtection="1">
      <alignment horizontal="center" vertical="center" wrapText="1"/>
      <protection/>
    </xf>
    <xf numFmtId="2" fontId="24" fillId="55" borderId="17" xfId="0" applyNumberFormat="1" applyFont="1" applyFill="1" applyBorder="1" applyAlignment="1" applyProtection="1">
      <alignment vertical="center" wrapText="1"/>
      <protection/>
    </xf>
    <xf numFmtId="4" fontId="24" fillId="55" borderId="17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2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24" fillId="0" borderId="17" xfId="0" applyNumberFormat="1" applyFont="1" applyFill="1" applyBorder="1" applyAlignment="1" applyProtection="1">
      <alignment horizontal="center" vertical="center" wrapText="1"/>
      <protection/>
    </xf>
    <xf numFmtId="2" fontId="24" fillId="0" borderId="17" xfId="0" applyNumberFormat="1" applyFont="1" applyFill="1" applyBorder="1" applyAlignment="1" applyProtection="1">
      <alignment vertical="center" wrapText="1"/>
      <protection/>
    </xf>
    <xf numFmtId="4" fontId="24" fillId="0" borderId="17" xfId="0" applyNumberFormat="1" applyFont="1" applyFill="1" applyBorder="1" applyAlignment="1" applyProtection="1">
      <alignment vertical="center" wrapText="1"/>
      <protection/>
    </xf>
    <xf numFmtId="4" fontId="24" fillId="0" borderId="28" xfId="0" applyNumberFormat="1" applyFont="1" applyFill="1" applyBorder="1" applyAlignment="1" applyProtection="1">
      <alignment vertical="center" wrapText="1"/>
      <protection locked="0"/>
    </xf>
    <xf numFmtId="4" fontId="24" fillId="0" borderId="29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2" fontId="24" fillId="55" borderId="18" xfId="0" applyNumberFormat="1" applyFont="1" applyFill="1" applyBorder="1" applyAlignment="1" applyProtection="1">
      <alignment horizontal="center" vertical="center" wrapText="1"/>
      <protection/>
    </xf>
    <xf numFmtId="2" fontId="24" fillId="4" borderId="18" xfId="0" applyNumberFormat="1" applyFont="1" applyFill="1" applyBorder="1" applyAlignment="1" applyProtection="1">
      <alignment horizontal="center" vertical="center" wrapText="1"/>
      <protection/>
    </xf>
    <xf numFmtId="1" fontId="24" fillId="4" borderId="17" xfId="0" applyNumberFormat="1" applyFont="1" applyFill="1" applyBorder="1" applyAlignment="1" applyProtection="1">
      <alignment horizontal="center" vertical="center" wrapText="1"/>
      <protection/>
    </xf>
    <xf numFmtId="2" fontId="24" fillId="4" borderId="17" xfId="0" applyNumberFormat="1" applyFont="1" applyFill="1" applyBorder="1" applyAlignment="1" applyProtection="1">
      <alignment vertical="center" wrapText="1"/>
      <protection/>
    </xf>
    <xf numFmtId="4" fontId="24" fillId="4" borderId="17" xfId="0" applyNumberFormat="1" applyFont="1" applyFill="1" applyBorder="1" applyAlignment="1" applyProtection="1">
      <alignment vertical="center" wrapText="1"/>
      <protection/>
    </xf>
    <xf numFmtId="4" fontId="24" fillId="4" borderId="28" xfId="0" applyNumberFormat="1" applyFont="1" applyFill="1" applyBorder="1" applyAlignment="1" applyProtection="1">
      <alignment vertical="center" wrapText="1"/>
      <protection/>
    </xf>
    <xf numFmtId="2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22" fillId="0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7" xfId="0" applyNumberFormat="1" applyFont="1" applyFill="1" applyBorder="1" applyAlignment="1" applyProtection="1">
      <alignment vertical="center" wrapText="1"/>
      <protection/>
    </xf>
    <xf numFmtId="4" fontId="22" fillId="56" borderId="17" xfId="0" applyNumberFormat="1" applyFont="1" applyFill="1" applyBorder="1" applyAlignment="1" applyProtection="1">
      <alignment vertical="center" wrapText="1"/>
      <protection/>
    </xf>
    <xf numFmtId="4" fontId="22" fillId="0" borderId="17" xfId="0" applyNumberFormat="1" applyFont="1" applyFill="1" applyBorder="1" applyAlignment="1" applyProtection="1">
      <alignment vertical="center" wrapText="1"/>
      <protection/>
    </xf>
    <xf numFmtId="4" fontId="22" fillId="0" borderId="28" xfId="0" applyNumberFormat="1" applyFont="1" applyFill="1" applyBorder="1" applyAlignment="1" applyProtection="1">
      <alignment vertical="center" wrapText="1"/>
      <protection locked="0"/>
    </xf>
    <xf numFmtId="4" fontId="22" fillId="56" borderId="29" xfId="0" applyNumberFormat="1" applyFont="1" applyFill="1" applyBorder="1" applyAlignment="1" applyProtection="1">
      <alignment vertical="center" wrapText="1"/>
      <protection/>
    </xf>
    <xf numFmtId="4" fontId="22" fillId="0" borderId="17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2" fontId="22" fillId="0" borderId="18" xfId="0" applyNumberFormat="1" applyFont="1" applyBorder="1" applyAlignment="1" applyProtection="1">
      <alignment horizontal="center" vertical="center" wrapText="1"/>
      <protection/>
    </xf>
    <xf numFmtId="1" fontId="22" fillId="0" borderId="17" xfId="0" applyNumberFormat="1" applyFont="1" applyBorder="1" applyAlignment="1" applyProtection="1">
      <alignment horizontal="center" vertical="center" wrapText="1"/>
      <protection/>
    </xf>
    <xf numFmtId="2" fontId="22" fillId="0" borderId="17" xfId="0" applyNumberFormat="1" applyFont="1" applyBorder="1" applyAlignment="1" applyProtection="1">
      <alignment vertical="center" wrapText="1"/>
      <protection/>
    </xf>
    <xf numFmtId="4" fontId="22" fillId="0" borderId="17" xfId="0" applyNumberFormat="1" applyFont="1" applyBorder="1" applyAlignment="1" applyProtection="1">
      <alignment vertical="center" wrapText="1"/>
      <protection/>
    </xf>
    <xf numFmtId="4" fontId="22" fillId="0" borderId="17" xfId="0" applyNumberFormat="1" applyFont="1" applyBorder="1" applyAlignment="1" applyProtection="1">
      <alignment vertical="center" wrapText="1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/>
      <protection/>
    </xf>
    <xf numFmtId="4" fontId="24" fillId="0" borderId="28" xfId="0" applyNumberFormat="1" applyFont="1" applyFill="1" applyBorder="1" applyAlignment="1" applyProtection="1">
      <alignment vertical="center" wrapText="1"/>
      <protection/>
    </xf>
    <xf numFmtId="2" fontId="22" fillId="55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3" fillId="38" borderId="0" xfId="0" applyFont="1" applyFill="1" applyAlignment="1">
      <alignment vertical="center"/>
    </xf>
    <xf numFmtId="4" fontId="24" fillId="7" borderId="28" xfId="0" applyNumberFormat="1" applyFont="1" applyFill="1" applyBorder="1" applyAlignment="1" applyProtection="1">
      <alignment vertical="center"/>
      <protection/>
    </xf>
    <xf numFmtId="4" fontId="24" fillId="7" borderId="29" xfId="0" applyNumberFormat="1" applyFont="1" applyFill="1" applyBorder="1" applyAlignment="1" applyProtection="1">
      <alignment vertical="center"/>
      <protection/>
    </xf>
    <xf numFmtId="0" fontId="28" fillId="38" borderId="0" xfId="0" applyFont="1" applyFill="1" applyAlignment="1">
      <alignment vertical="center" wrapText="1"/>
    </xf>
    <xf numFmtId="4" fontId="24" fillId="55" borderId="28" xfId="0" applyNumberFormat="1" applyFont="1" applyFill="1" applyBorder="1" applyAlignment="1" applyProtection="1">
      <alignment vertical="center" wrapText="1"/>
      <protection/>
    </xf>
    <xf numFmtId="4" fontId="24" fillId="55" borderId="29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2" fillId="55" borderId="18" xfId="0" applyFont="1" applyFill="1" applyBorder="1" applyAlignment="1" applyProtection="1">
      <alignment vertical="center" wrapText="1"/>
      <protection/>
    </xf>
    <xf numFmtId="0" fontId="24" fillId="55" borderId="17" xfId="0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 applyProtection="1">
      <alignment vertical="center" wrapText="1"/>
      <protection/>
    </xf>
    <xf numFmtId="0" fontId="29" fillId="0" borderId="0" xfId="0" applyFont="1" applyAlignment="1">
      <alignment vertical="center"/>
    </xf>
    <xf numFmtId="0" fontId="24" fillId="0" borderId="18" xfId="0" applyFont="1" applyFill="1" applyBorder="1" applyAlignment="1" applyProtection="1">
      <alignment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vertical="center" wrapText="1"/>
      <protection/>
    </xf>
    <xf numFmtId="0" fontId="29" fillId="0" borderId="0" xfId="0" applyFont="1" applyFill="1" applyAlignment="1">
      <alignment vertical="center"/>
    </xf>
    <xf numFmtId="0" fontId="22" fillId="55" borderId="18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4" fontId="24" fillId="0" borderId="17" xfId="0" applyNumberFormat="1" applyFont="1" applyFill="1" applyBorder="1" applyAlignment="1" applyProtection="1">
      <alignment vertical="center"/>
      <protection/>
    </xf>
    <xf numFmtId="4" fontId="24" fillId="0" borderId="28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4" fillId="55" borderId="17" xfId="0" applyFont="1" applyFill="1" applyBorder="1" applyAlignment="1" applyProtection="1">
      <alignment horizontal="left" vertical="center" wrapText="1"/>
      <protection/>
    </xf>
    <xf numFmtId="0" fontId="24" fillId="0" borderId="17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17" xfId="0" applyNumberFormat="1" applyFont="1" applyFill="1" applyBorder="1" applyAlignment="1" applyProtection="1">
      <alignment vertical="center" wrapText="1"/>
      <protection locked="0"/>
    </xf>
    <xf numFmtId="4" fontId="26" fillId="54" borderId="30" xfId="0" applyNumberFormat="1" applyFont="1" applyFill="1" applyBorder="1" applyAlignment="1" applyProtection="1">
      <alignment horizontal="center" vertical="center" wrapText="1"/>
      <protection/>
    </xf>
    <xf numFmtId="4" fontId="26" fillId="54" borderId="30" xfId="0" applyNumberFormat="1" applyFont="1" applyFill="1" applyBorder="1" applyAlignment="1" applyProtection="1">
      <alignment vertical="center" wrapText="1"/>
      <protection/>
    </xf>
    <xf numFmtId="1" fontId="31" fillId="0" borderId="0" xfId="0" applyNumberFormat="1" applyFont="1" applyAlignment="1" applyProtection="1">
      <alignment vertical="center"/>
      <protection locked="0"/>
    </xf>
    <xf numFmtId="1" fontId="30" fillId="0" borderId="0" xfId="0" applyNumberFormat="1" applyFont="1" applyAlignment="1" applyProtection="1">
      <alignment vertical="center"/>
      <protection locked="0"/>
    </xf>
    <xf numFmtId="4" fontId="31" fillId="0" borderId="0" xfId="0" applyNumberFormat="1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2" fontId="24" fillId="48" borderId="17" xfId="0" applyNumberFormat="1" applyFont="1" applyFill="1" applyBorder="1" applyAlignment="1" applyProtection="1">
      <alignment horizontal="left" vertical="center"/>
      <protection/>
    </xf>
    <xf numFmtId="2" fontId="24" fillId="7" borderId="18" xfId="0" applyNumberFormat="1" applyFont="1" applyFill="1" applyBorder="1" applyAlignment="1" applyProtection="1">
      <alignment horizontal="justify" vertical="center"/>
      <protection/>
    </xf>
    <xf numFmtId="2" fontId="24" fillId="7" borderId="17" xfId="0" applyNumberFormat="1" applyFont="1" applyFill="1" applyBorder="1" applyAlignment="1" applyProtection="1">
      <alignment horizontal="justify" vertical="center"/>
      <protection/>
    </xf>
    <xf numFmtId="0" fontId="26" fillId="54" borderId="31" xfId="0" applyFont="1" applyFill="1" applyBorder="1" applyAlignment="1" applyProtection="1">
      <alignment horizontal="center" vertical="center" wrapText="1"/>
      <protection/>
    </xf>
    <xf numFmtId="0" fontId="26" fillId="54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 locked="0"/>
    </xf>
    <xf numFmtId="2" fontId="24" fillId="7" borderId="32" xfId="0" applyNumberFormat="1" applyFont="1" applyFill="1" applyBorder="1" applyAlignment="1" applyProtection="1">
      <alignment horizontal="left" vertical="center" wrapText="1"/>
      <protection/>
    </xf>
    <xf numFmtId="2" fontId="24" fillId="7" borderId="33" xfId="0" applyNumberFormat="1" applyFont="1" applyFill="1" applyBorder="1" applyAlignment="1" applyProtection="1">
      <alignment horizontal="left" vertical="center" wrapText="1"/>
      <protection/>
    </xf>
    <xf numFmtId="2" fontId="24" fillId="7" borderId="34" xfId="0" applyNumberFormat="1" applyFont="1" applyFill="1" applyBorder="1" applyAlignment="1" applyProtection="1">
      <alignment horizontal="left" vertical="center" wrapText="1"/>
      <protection/>
    </xf>
    <xf numFmtId="2" fontId="24" fillId="14" borderId="18" xfId="0" applyNumberFormat="1" applyFont="1" applyFill="1" applyBorder="1" applyAlignment="1" applyProtection="1">
      <alignment horizontal="justify" vertical="center"/>
      <protection/>
    </xf>
    <xf numFmtId="2" fontId="24" fillId="14" borderId="17" xfId="0" applyNumberFormat="1" applyFont="1" applyFill="1" applyBorder="1" applyAlignment="1" applyProtection="1">
      <alignment horizontal="justify" vertical="center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itle" xfId="92"/>
    <cellStyle name="Total" xfId="93"/>
    <cellStyle name="Ukupni zbroj" xfId="94"/>
    <cellStyle name="Unos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X163"/>
  <sheetViews>
    <sheetView tabSelected="1" zoomScalePageLayoutView="0" workbookViewId="0" topLeftCell="A1">
      <selection activeCell="N115" sqref="N115"/>
    </sheetView>
  </sheetViews>
  <sheetFormatPr defaultColWidth="8.8515625" defaultRowHeight="12.75"/>
  <cols>
    <col min="1" max="1" width="2.28125" style="11" customWidth="1"/>
    <col min="2" max="2" width="9.140625" style="17" customWidth="1"/>
    <col min="3" max="3" width="5.28125" style="18" bestFit="1" customWidth="1"/>
    <col min="4" max="4" width="40.7109375" style="17" customWidth="1"/>
    <col min="5" max="5" width="12.7109375" style="9" customWidth="1"/>
    <col min="6" max="7" width="14.140625" style="9" hidden="1" customWidth="1"/>
    <col min="8" max="8" width="13.421875" style="9" hidden="1" customWidth="1"/>
    <col min="9" max="9" width="13.28125" style="9" hidden="1" customWidth="1"/>
    <col min="10" max="10" width="12.7109375" style="9" hidden="1" customWidth="1"/>
    <col min="11" max="11" width="15.140625" style="9" customWidth="1"/>
    <col min="12" max="12" width="14.140625" style="9" hidden="1" customWidth="1"/>
    <col min="13" max="14" width="12.7109375" style="9" customWidth="1"/>
    <col min="15" max="15" width="13.7109375" style="9" customWidth="1"/>
    <col min="16" max="16" width="12.57421875" style="9" hidden="1" customWidth="1"/>
    <col min="17" max="17" width="12.00390625" style="9" hidden="1" customWidth="1"/>
    <col min="18" max="18" width="16.00390625" style="9" customWidth="1"/>
    <col min="19" max="19" width="11.7109375" style="9" hidden="1" customWidth="1"/>
    <col min="20" max="24" width="8.8515625" style="10" customWidth="1"/>
    <col min="25" max="16384" width="8.8515625" style="11" customWidth="1"/>
  </cols>
  <sheetData>
    <row r="1" spans="2:4" ht="33.75" customHeight="1" thickBot="1">
      <c r="B1" s="6" t="s">
        <v>0</v>
      </c>
      <c r="C1" s="7"/>
      <c r="D1" s="8" t="s">
        <v>1</v>
      </c>
    </row>
    <row r="2" spans="2:19" ht="18" customHeight="1" thickTop="1">
      <c r="B2" s="12"/>
      <c r="C2" s="12"/>
      <c r="D2" s="12"/>
      <c r="E2" s="13"/>
      <c r="F2" s="13"/>
      <c r="G2" s="13"/>
      <c r="H2" s="13"/>
      <c r="I2" s="13"/>
      <c r="J2" s="13"/>
      <c r="R2" s="13"/>
      <c r="S2" s="13"/>
    </row>
    <row r="3" spans="2:24" ht="22.5" customHeight="1">
      <c r="B3" s="14"/>
      <c r="C3" s="14"/>
      <c r="D3" s="15" t="s">
        <v>2</v>
      </c>
      <c r="F3" s="16"/>
      <c r="G3" s="17"/>
      <c r="H3" s="17"/>
      <c r="I3" s="17"/>
      <c r="J3" s="17"/>
      <c r="K3" s="17"/>
      <c r="L3" s="17"/>
      <c r="M3" s="17"/>
      <c r="N3" s="17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4:19" ht="32.25" customHeight="1" thickBot="1">
      <c r="D4" s="19"/>
      <c r="J4" s="20"/>
      <c r="R4" s="21">
        <v>728050</v>
      </c>
      <c r="S4" s="21"/>
    </row>
    <row r="5" spans="2:19" ht="58.5" customHeight="1" thickTop="1">
      <c r="B5" s="22" t="s">
        <v>3</v>
      </c>
      <c r="C5" s="23" t="s">
        <v>4</v>
      </c>
      <c r="D5" s="24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6" t="s">
        <v>14</v>
      </c>
      <c r="N5" s="27" t="s">
        <v>15</v>
      </c>
      <c r="O5" s="25" t="s">
        <v>16</v>
      </c>
      <c r="P5" s="25" t="s">
        <v>17</v>
      </c>
      <c r="Q5" s="25" t="s">
        <v>18</v>
      </c>
      <c r="R5" s="25" t="s">
        <v>19</v>
      </c>
      <c r="S5" s="26" t="s">
        <v>20</v>
      </c>
    </row>
    <row r="6" spans="2:24" s="34" customFormat="1" ht="21" customHeight="1">
      <c r="B6" s="28">
        <v>1</v>
      </c>
      <c r="C6" s="29">
        <v>2</v>
      </c>
      <c r="D6" s="29">
        <v>3</v>
      </c>
      <c r="E6" s="29" t="s">
        <v>21</v>
      </c>
      <c r="F6" s="29">
        <v>5</v>
      </c>
      <c r="G6" s="29">
        <v>6</v>
      </c>
      <c r="H6" s="29" t="s">
        <v>22</v>
      </c>
      <c r="I6" s="29">
        <v>8</v>
      </c>
      <c r="J6" s="30">
        <v>9</v>
      </c>
      <c r="K6" s="29" t="s">
        <v>23</v>
      </c>
      <c r="L6" s="30" t="s">
        <v>24</v>
      </c>
      <c r="M6" s="31">
        <v>12</v>
      </c>
      <c r="N6" s="32">
        <v>13</v>
      </c>
      <c r="O6" s="29" t="s">
        <v>25</v>
      </c>
      <c r="P6" s="29" t="s">
        <v>26</v>
      </c>
      <c r="Q6" s="29" t="s">
        <v>27</v>
      </c>
      <c r="R6" s="29" t="s">
        <v>28</v>
      </c>
      <c r="S6" s="30"/>
      <c r="T6" s="33"/>
      <c r="U6" s="33"/>
      <c r="V6" s="33"/>
      <c r="W6" s="33"/>
      <c r="X6" s="33"/>
    </row>
    <row r="7" spans="2:19" ht="24.75" customHeight="1">
      <c r="B7" s="5" t="s">
        <v>29</v>
      </c>
      <c r="C7" s="4"/>
      <c r="D7" s="4"/>
      <c r="E7" s="36">
        <f aca="true" t="shared" si="0" ref="E7:E16">F7+I7</f>
        <v>714030</v>
      </c>
      <c r="F7" s="36">
        <f aca="true" t="shared" si="1" ref="F7:S7">SUM(F8,F50,F75,F81)</f>
        <v>170192.94999999998</v>
      </c>
      <c r="G7" s="36">
        <f t="shared" si="1"/>
        <v>165984.61</v>
      </c>
      <c r="H7" s="36">
        <f t="shared" si="1"/>
        <v>-4208.340000000004</v>
      </c>
      <c r="I7" s="36">
        <f t="shared" si="1"/>
        <v>543837.05</v>
      </c>
      <c r="J7" s="36">
        <f t="shared" si="1"/>
        <v>236628.25</v>
      </c>
      <c r="K7" s="36">
        <f t="shared" si="1"/>
        <v>402612.86</v>
      </c>
      <c r="L7" s="36">
        <f t="shared" si="1"/>
        <v>548045.39</v>
      </c>
      <c r="M7" s="36">
        <f t="shared" si="1"/>
        <v>14020</v>
      </c>
      <c r="N7" s="36">
        <f t="shared" si="1"/>
        <v>0</v>
      </c>
      <c r="O7" s="36">
        <f t="shared" si="1"/>
        <v>14020</v>
      </c>
      <c r="P7" s="36">
        <f t="shared" si="1"/>
        <v>18228.340000000004</v>
      </c>
      <c r="Q7" s="36">
        <f t="shared" si="1"/>
        <v>728050</v>
      </c>
      <c r="R7" s="36">
        <f t="shared" si="1"/>
        <v>728050</v>
      </c>
      <c r="S7" s="36">
        <f t="shared" si="1"/>
        <v>325437.14</v>
      </c>
    </row>
    <row r="8" spans="2:19" ht="22.5" customHeight="1">
      <c r="B8" s="3" t="s">
        <v>30</v>
      </c>
      <c r="C8" s="1"/>
      <c r="D8" s="1"/>
      <c r="E8" s="38">
        <f t="shared" si="0"/>
        <v>714030</v>
      </c>
      <c r="F8" s="38">
        <f aca="true" t="shared" si="2" ref="F8:S8">SUM(F9)</f>
        <v>170192.94999999998</v>
      </c>
      <c r="G8" s="38">
        <f t="shared" si="2"/>
        <v>165984.61</v>
      </c>
      <c r="H8" s="38">
        <f t="shared" si="2"/>
        <v>-4208.340000000004</v>
      </c>
      <c r="I8" s="38">
        <f t="shared" si="2"/>
        <v>543837.05</v>
      </c>
      <c r="J8" s="38">
        <f t="shared" si="2"/>
        <v>236628.25</v>
      </c>
      <c r="K8" s="38">
        <f t="shared" si="2"/>
        <v>402612.86</v>
      </c>
      <c r="L8" s="38">
        <f t="shared" si="2"/>
        <v>548045.39</v>
      </c>
      <c r="M8" s="38">
        <f t="shared" si="2"/>
        <v>14020</v>
      </c>
      <c r="N8" s="38">
        <f t="shared" si="2"/>
        <v>0</v>
      </c>
      <c r="O8" s="38">
        <f t="shared" si="2"/>
        <v>14020</v>
      </c>
      <c r="P8" s="38">
        <f t="shared" si="2"/>
        <v>18228.340000000004</v>
      </c>
      <c r="Q8" s="38">
        <f t="shared" si="2"/>
        <v>728050</v>
      </c>
      <c r="R8" s="38">
        <f t="shared" si="2"/>
        <v>728050</v>
      </c>
      <c r="S8" s="38">
        <f t="shared" si="2"/>
        <v>325437.14</v>
      </c>
    </row>
    <row r="9" spans="2:19" ht="22.5" customHeight="1">
      <c r="B9" s="2" t="s">
        <v>31</v>
      </c>
      <c r="C9" s="115"/>
      <c r="D9" s="115"/>
      <c r="E9" s="40">
        <f t="shared" si="0"/>
        <v>714030</v>
      </c>
      <c r="F9" s="40">
        <f aca="true" t="shared" si="3" ref="F9:S9">SUM(F10,F15,F27,F37,F39,F46)</f>
        <v>170192.94999999998</v>
      </c>
      <c r="G9" s="40">
        <f t="shared" si="3"/>
        <v>165984.61</v>
      </c>
      <c r="H9" s="40">
        <f t="shared" si="3"/>
        <v>-4208.340000000004</v>
      </c>
      <c r="I9" s="40">
        <f t="shared" si="3"/>
        <v>543837.05</v>
      </c>
      <c r="J9" s="40">
        <f t="shared" si="3"/>
        <v>236628.25</v>
      </c>
      <c r="K9" s="40">
        <f t="shared" si="3"/>
        <v>402612.86</v>
      </c>
      <c r="L9" s="40">
        <f t="shared" si="3"/>
        <v>548045.39</v>
      </c>
      <c r="M9" s="40">
        <f t="shared" si="3"/>
        <v>14020</v>
      </c>
      <c r="N9" s="40">
        <f t="shared" si="3"/>
        <v>0</v>
      </c>
      <c r="O9" s="40">
        <f t="shared" si="3"/>
        <v>14020</v>
      </c>
      <c r="P9" s="40">
        <f t="shared" si="3"/>
        <v>18228.340000000004</v>
      </c>
      <c r="Q9" s="40">
        <f t="shared" si="3"/>
        <v>728050</v>
      </c>
      <c r="R9" s="40">
        <f t="shared" si="3"/>
        <v>728050</v>
      </c>
      <c r="S9" s="40">
        <f t="shared" si="3"/>
        <v>325437.14</v>
      </c>
    </row>
    <row r="10" spans="2:24" s="46" customFormat="1" ht="19.5" customHeight="1">
      <c r="B10" s="41"/>
      <c r="C10" s="42">
        <v>321</v>
      </c>
      <c r="D10" s="43" t="s">
        <v>32</v>
      </c>
      <c r="E10" s="44">
        <f t="shared" si="0"/>
        <v>208000</v>
      </c>
      <c r="F10" s="44">
        <f aca="true" t="shared" si="4" ref="F10:S10">SUM(F11,F12,F13,F14)</f>
        <v>68848.9</v>
      </c>
      <c r="G10" s="44">
        <f t="shared" si="4"/>
        <v>64641.56</v>
      </c>
      <c r="H10" s="44">
        <f t="shared" si="4"/>
        <v>-4207.340000000004</v>
      </c>
      <c r="I10" s="44">
        <f t="shared" si="4"/>
        <v>139151.1</v>
      </c>
      <c r="J10" s="44">
        <f t="shared" si="4"/>
        <v>45301.44</v>
      </c>
      <c r="K10" s="44">
        <f t="shared" si="4"/>
        <v>109943</v>
      </c>
      <c r="L10" s="44">
        <f t="shared" si="4"/>
        <v>143358.44</v>
      </c>
      <c r="M10" s="44">
        <f t="shared" si="4"/>
        <v>7880</v>
      </c>
      <c r="N10" s="44">
        <f t="shared" si="4"/>
        <v>0</v>
      </c>
      <c r="O10" s="44">
        <f t="shared" si="4"/>
        <v>7880</v>
      </c>
      <c r="P10" s="44">
        <f t="shared" si="4"/>
        <v>12087.340000000004</v>
      </c>
      <c r="Q10" s="44">
        <f t="shared" si="4"/>
        <v>215880</v>
      </c>
      <c r="R10" s="44">
        <f t="shared" si="4"/>
        <v>215880</v>
      </c>
      <c r="S10" s="44">
        <f t="shared" si="4"/>
        <v>105937</v>
      </c>
      <c r="T10" s="45"/>
      <c r="U10" s="45"/>
      <c r="V10" s="45"/>
      <c r="W10" s="45"/>
      <c r="X10" s="45"/>
    </row>
    <row r="11" spans="2:24" s="54" customFormat="1" ht="18" customHeight="1">
      <c r="B11" s="47" t="s">
        <v>33</v>
      </c>
      <c r="C11" s="48">
        <v>3211</v>
      </c>
      <c r="D11" s="49" t="s">
        <v>34</v>
      </c>
      <c r="E11" s="50">
        <f t="shared" si="0"/>
        <v>33000</v>
      </c>
      <c r="F11" s="50">
        <v>2831</v>
      </c>
      <c r="G11" s="50">
        <v>2831</v>
      </c>
      <c r="H11" s="50">
        <f>G11-F11</f>
        <v>0</v>
      </c>
      <c r="I11" s="50">
        <v>30169</v>
      </c>
      <c r="J11" s="50">
        <v>5272.16</v>
      </c>
      <c r="K11" s="50">
        <f>G11+J11</f>
        <v>8103.16</v>
      </c>
      <c r="L11" s="50">
        <f>I11-H11</f>
        <v>30169</v>
      </c>
      <c r="M11" s="51">
        <v>-7500</v>
      </c>
      <c r="N11" s="52"/>
      <c r="O11" s="50">
        <f>M11+N11</f>
        <v>-7500</v>
      </c>
      <c r="P11" s="50">
        <f>O11-H11</f>
        <v>-7500</v>
      </c>
      <c r="Q11" s="50">
        <f>G11+I11+P11</f>
        <v>25500</v>
      </c>
      <c r="R11" s="50">
        <f>E11+O11</f>
        <v>25500</v>
      </c>
      <c r="S11" s="50">
        <f>R11-K11</f>
        <v>17396.84</v>
      </c>
      <c r="T11" s="53"/>
      <c r="U11" s="53"/>
      <c r="V11" s="53"/>
      <c r="W11" s="53"/>
      <c r="X11" s="53"/>
    </row>
    <row r="12" spans="2:24" s="54" customFormat="1" ht="18" customHeight="1">
      <c r="B12" s="47" t="s">
        <v>35</v>
      </c>
      <c r="C12" s="48">
        <v>3212</v>
      </c>
      <c r="D12" s="50" t="s">
        <v>36</v>
      </c>
      <c r="E12" s="50">
        <f t="shared" si="0"/>
        <v>145000</v>
      </c>
      <c r="F12" s="50">
        <v>55084.22</v>
      </c>
      <c r="G12" s="50">
        <v>50876.88</v>
      </c>
      <c r="H12" s="50">
        <f>G12-F12</f>
        <v>-4207.340000000004</v>
      </c>
      <c r="I12" s="50">
        <v>89915.78</v>
      </c>
      <c r="J12" s="50">
        <v>33215.78</v>
      </c>
      <c r="K12" s="50">
        <f>G12+J12</f>
        <v>84092.66</v>
      </c>
      <c r="L12" s="50">
        <f>I12-H12</f>
        <v>94123.12</v>
      </c>
      <c r="M12" s="51">
        <v>19380</v>
      </c>
      <c r="N12" s="52"/>
      <c r="O12" s="50">
        <f>M12+N12</f>
        <v>19380</v>
      </c>
      <c r="P12" s="50">
        <f>O12-H12</f>
        <v>23587.340000000004</v>
      </c>
      <c r="Q12" s="50">
        <f>G12+I12+P12</f>
        <v>164380</v>
      </c>
      <c r="R12" s="50">
        <f>E12+O12</f>
        <v>164380</v>
      </c>
      <c r="S12" s="50">
        <f>R12-K12</f>
        <v>80287.34</v>
      </c>
      <c r="T12" s="53"/>
      <c r="U12" s="53"/>
      <c r="V12" s="53"/>
      <c r="W12" s="53"/>
      <c r="X12" s="53"/>
    </row>
    <row r="13" spans="2:24" s="54" customFormat="1" ht="18" customHeight="1">
      <c r="B13" s="47" t="s">
        <v>37</v>
      </c>
      <c r="C13" s="48">
        <v>3213</v>
      </c>
      <c r="D13" s="49" t="s">
        <v>38</v>
      </c>
      <c r="E13" s="50">
        <f t="shared" si="0"/>
        <v>30000</v>
      </c>
      <c r="F13" s="50">
        <v>10933.68</v>
      </c>
      <c r="G13" s="50">
        <v>10933.68</v>
      </c>
      <c r="H13" s="50">
        <f>G13-F13</f>
        <v>0</v>
      </c>
      <c r="I13" s="50">
        <v>19066.32</v>
      </c>
      <c r="J13" s="50">
        <v>6813.5</v>
      </c>
      <c r="K13" s="50">
        <f>G13+J13</f>
        <v>17747.18</v>
      </c>
      <c r="L13" s="50">
        <f>I13-H13</f>
        <v>19066.32</v>
      </c>
      <c r="M13" s="51">
        <v>-4000</v>
      </c>
      <c r="N13" s="52"/>
      <c r="O13" s="50">
        <f>M13+N13</f>
        <v>-4000</v>
      </c>
      <c r="P13" s="50">
        <f>O13-H13</f>
        <v>-4000</v>
      </c>
      <c r="Q13" s="50">
        <f>G13+I13+P13</f>
        <v>26000</v>
      </c>
      <c r="R13" s="50">
        <f>E13+O13</f>
        <v>26000</v>
      </c>
      <c r="S13" s="50">
        <f>R13-K13</f>
        <v>8252.82</v>
      </c>
      <c r="T13" s="53"/>
      <c r="U13" s="53"/>
      <c r="V13" s="53"/>
      <c r="W13" s="53"/>
      <c r="X13" s="53"/>
    </row>
    <row r="14" spans="2:24" s="54" customFormat="1" ht="18" customHeight="1">
      <c r="B14" s="47"/>
      <c r="C14" s="48">
        <v>3214</v>
      </c>
      <c r="D14" s="49" t="s">
        <v>39</v>
      </c>
      <c r="E14" s="50">
        <f t="shared" si="0"/>
        <v>0</v>
      </c>
      <c r="F14" s="50"/>
      <c r="G14" s="50"/>
      <c r="H14" s="50">
        <f>G14-F14</f>
        <v>0</v>
      </c>
      <c r="I14" s="50"/>
      <c r="J14" s="50"/>
      <c r="K14" s="50">
        <f>G14+J14</f>
        <v>0</v>
      </c>
      <c r="L14" s="50">
        <f>I14-H14</f>
        <v>0</v>
      </c>
      <c r="M14" s="51"/>
      <c r="N14" s="52"/>
      <c r="O14" s="50">
        <f>M14+N14</f>
        <v>0</v>
      </c>
      <c r="P14" s="50">
        <f>O14-H14</f>
        <v>0</v>
      </c>
      <c r="Q14" s="50">
        <f>G14+I14+P14</f>
        <v>0</v>
      </c>
      <c r="R14" s="50">
        <f>E14+O14</f>
        <v>0</v>
      </c>
      <c r="S14" s="50">
        <f>R14-K14</f>
        <v>0</v>
      </c>
      <c r="T14" s="53"/>
      <c r="U14" s="53"/>
      <c r="V14" s="53"/>
      <c r="W14" s="53"/>
      <c r="X14" s="53"/>
    </row>
    <row r="15" spans="2:24" s="46" customFormat="1" ht="19.5" customHeight="1">
      <c r="B15" s="55"/>
      <c r="C15" s="42">
        <v>322</v>
      </c>
      <c r="D15" s="43" t="s">
        <v>40</v>
      </c>
      <c r="E15" s="44">
        <f t="shared" si="0"/>
        <v>334450</v>
      </c>
      <c r="F15" s="44">
        <f aca="true" t="shared" si="5" ref="F15:S15">SUM(F16,F22,F23,F24,F25,F26)</f>
        <v>66540.37</v>
      </c>
      <c r="G15" s="44">
        <f t="shared" si="5"/>
        <v>66539.37</v>
      </c>
      <c r="H15" s="44">
        <f t="shared" si="5"/>
        <v>-1</v>
      </c>
      <c r="I15" s="44">
        <f t="shared" si="5"/>
        <v>267909.63</v>
      </c>
      <c r="J15" s="44">
        <f t="shared" si="5"/>
        <v>134231.75</v>
      </c>
      <c r="K15" s="44">
        <f t="shared" si="5"/>
        <v>200771.12</v>
      </c>
      <c r="L15" s="44">
        <f t="shared" si="5"/>
        <v>267910.63</v>
      </c>
      <c r="M15" s="44">
        <f t="shared" si="5"/>
        <v>18760</v>
      </c>
      <c r="N15" s="44">
        <f t="shared" si="5"/>
        <v>0</v>
      </c>
      <c r="O15" s="44">
        <f t="shared" si="5"/>
        <v>18760</v>
      </c>
      <c r="P15" s="44">
        <f t="shared" si="5"/>
        <v>18761</v>
      </c>
      <c r="Q15" s="44">
        <f t="shared" si="5"/>
        <v>353210</v>
      </c>
      <c r="R15" s="44">
        <f t="shared" si="5"/>
        <v>353210</v>
      </c>
      <c r="S15" s="44">
        <f t="shared" si="5"/>
        <v>152438.88</v>
      </c>
      <c r="T15" s="45"/>
      <c r="U15" s="45"/>
      <c r="V15" s="45"/>
      <c r="W15" s="45"/>
      <c r="X15" s="45"/>
    </row>
    <row r="16" spans="2:24" s="54" customFormat="1" ht="18" customHeight="1">
      <c r="B16" s="56" t="s">
        <v>41</v>
      </c>
      <c r="C16" s="57">
        <v>3221</v>
      </c>
      <c r="D16" s="58" t="s">
        <v>42</v>
      </c>
      <c r="E16" s="59">
        <f t="shared" si="0"/>
        <v>126950</v>
      </c>
      <c r="F16" s="59">
        <v>31845.67</v>
      </c>
      <c r="G16" s="59">
        <v>31844.67</v>
      </c>
      <c r="H16" s="59">
        <f aca="true" t="shared" si="6" ref="H16:H26">G16-F16</f>
        <v>-1</v>
      </c>
      <c r="I16" s="59">
        <v>95104.33</v>
      </c>
      <c r="J16" s="59">
        <v>40078.13</v>
      </c>
      <c r="K16" s="59">
        <f aca="true" t="shared" si="7" ref="K16:K26">G16+J16</f>
        <v>71922.79999999999</v>
      </c>
      <c r="L16" s="59">
        <f aca="true" t="shared" si="8" ref="L16:L26">I16-H16</f>
        <v>95105.33</v>
      </c>
      <c r="M16" s="60">
        <f>SUM(M17:M21)</f>
        <v>24390</v>
      </c>
      <c r="N16" s="60">
        <f>SUM(N17:N21)</f>
        <v>0</v>
      </c>
      <c r="O16" s="59">
        <f aca="true" t="shared" si="9" ref="O16:O26">M16+N16</f>
        <v>24390</v>
      </c>
      <c r="P16" s="59">
        <f aca="true" t="shared" si="10" ref="P16:P26">O16-H16</f>
        <v>24391</v>
      </c>
      <c r="Q16" s="59">
        <f aca="true" t="shared" si="11" ref="Q16:Q26">G16+I16+P16</f>
        <v>151340</v>
      </c>
      <c r="R16" s="59">
        <f aca="true" t="shared" si="12" ref="R16:R26">E16+O16</f>
        <v>151340</v>
      </c>
      <c r="S16" s="50">
        <f aca="true" t="shared" si="13" ref="S16:S26">R16-K16</f>
        <v>79417.20000000001</v>
      </c>
      <c r="T16" s="53"/>
      <c r="U16" s="53"/>
      <c r="V16" s="53"/>
      <c r="W16" s="53"/>
      <c r="X16" s="53"/>
    </row>
    <row r="17" spans="2:24" s="70" customFormat="1" ht="18" customHeight="1">
      <c r="B17" s="61"/>
      <c r="C17" s="62"/>
      <c r="D17" s="63" t="s">
        <v>43</v>
      </c>
      <c r="E17" s="64"/>
      <c r="F17" s="64"/>
      <c r="G17" s="64"/>
      <c r="H17" s="64">
        <f t="shared" si="6"/>
        <v>0</v>
      </c>
      <c r="I17" s="64"/>
      <c r="J17" s="65"/>
      <c r="K17" s="65">
        <f t="shared" si="7"/>
        <v>0</v>
      </c>
      <c r="L17" s="65">
        <f t="shared" si="8"/>
        <v>0</v>
      </c>
      <c r="M17" s="66">
        <v>24390</v>
      </c>
      <c r="N17" s="67"/>
      <c r="O17" s="64">
        <f t="shared" si="9"/>
        <v>24390</v>
      </c>
      <c r="P17" s="64">
        <f t="shared" si="10"/>
        <v>24390</v>
      </c>
      <c r="Q17" s="64">
        <f t="shared" si="11"/>
        <v>24390</v>
      </c>
      <c r="R17" s="64">
        <f t="shared" si="12"/>
        <v>24390</v>
      </c>
      <c r="S17" s="68">
        <f t="shared" si="13"/>
        <v>24390</v>
      </c>
      <c r="T17" s="69"/>
      <c r="U17" s="69"/>
      <c r="V17" s="69"/>
      <c r="W17" s="69"/>
      <c r="X17" s="69"/>
    </row>
    <row r="18" spans="2:24" s="70" customFormat="1" ht="18" customHeight="1">
      <c r="B18" s="61"/>
      <c r="C18" s="62"/>
      <c r="D18" s="63" t="s">
        <v>44</v>
      </c>
      <c r="E18" s="64"/>
      <c r="F18" s="64"/>
      <c r="G18" s="64"/>
      <c r="H18" s="64">
        <f t="shared" si="6"/>
        <v>0</v>
      </c>
      <c r="I18" s="64"/>
      <c r="J18" s="65"/>
      <c r="K18" s="65">
        <f t="shared" si="7"/>
        <v>0</v>
      </c>
      <c r="L18" s="65">
        <f t="shared" si="8"/>
        <v>0</v>
      </c>
      <c r="M18" s="66"/>
      <c r="N18" s="67"/>
      <c r="O18" s="64">
        <f t="shared" si="9"/>
        <v>0</v>
      </c>
      <c r="P18" s="64">
        <f t="shared" si="10"/>
        <v>0</v>
      </c>
      <c r="Q18" s="64">
        <f t="shared" si="11"/>
        <v>0</v>
      </c>
      <c r="R18" s="64">
        <f t="shared" si="12"/>
        <v>0</v>
      </c>
      <c r="S18" s="68">
        <f t="shared" si="13"/>
        <v>0</v>
      </c>
      <c r="T18" s="69"/>
      <c r="U18" s="69"/>
      <c r="V18" s="69"/>
      <c r="W18" s="69"/>
      <c r="X18" s="69"/>
    </row>
    <row r="19" spans="2:24" s="70" customFormat="1" ht="18" customHeight="1">
      <c r="B19" s="71"/>
      <c r="C19" s="72"/>
      <c r="D19" s="73" t="s">
        <v>45</v>
      </c>
      <c r="E19" s="64"/>
      <c r="F19" s="64"/>
      <c r="G19" s="64"/>
      <c r="H19" s="64">
        <f t="shared" si="6"/>
        <v>0</v>
      </c>
      <c r="I19" s="64"/>
      <c r="J19" s="74"/>
      <c r="K19" s="74">
        <f t="shared" si="7"/>
        <v>0</v>
      </c>
      <c r="L19" s="65">
        <f t="shared" si="8"/>
        <v>0</v>
      </c>
      <c r="M19" s="66"/>
      <c r="N19" s="67"/>
      <c r="O19" s="64">
        <f t="shared" si="9"/>
        <v>0</v>
      </c>
      <c r="P19" s="64">
        <f t="shared" si="10"/>
        <v>0</v>
      </c>
      <c r="Q19" s="64">
        <f t="shared" si="11"/>
        <v>0</v>
      </c>
      <c r="R19" s="64">
        <f t="shared" si="12"/>
        <v>0</v>
      </c>
      <c r="S19" s="75">
        <f t="shared" si="13"/>
        <v>0</v>
      </c>
      <c r="T19" s="69"/>
      <c r="U19" s="69"/>
      <c r="V19" s="69"/>
      <c r="W19" s="69"/>
      <c r="X19" s="69"/>
    </row>
    <row r="20" spans="2:24" s="70" customFormat="1" ht="18" customHeight="1">
      <c r="B20" s="71"/>
      <c r="C20" s="72"/>
      <c r="D20" s="63" t="s">
        <v>46</v>
      </c>
      <c r="E20" s="64"/>
      <c r="F20" s="64"/>
      <c r="G20" s="64"/>
      <c r="H20" s="64">
        <f t="shared" si="6"/>
        <v>0</v>
      </c>
      <c r="I20" s="64"/>
      <c r="J20" s="74"/>
      <c r="K20" s="74">
        <f t="shared" si="7"/>
        <v>0</v>
      </c>
      <c r="L20" s="65">
        <f t="shared" si="8"/>
        <v>0</v>
      </c>
      <c r="M20" s="66"/>
      <c r="N20" s="67"/>
      <c r="O20" s="64">
        <f t="shared" si="9"/>
        <v>0</v>
      </c>
      <c r="P20" s="64">
        <f t="shared" si="10"/>
        <v>0</v>
      </c>
      <c r="Q20" s="64">
        <f t="shared" si="11"/>
        <v>0</v>
      </c>
      <c r="R20" s="64">
        <f t="shared" si="12"/>
        <v>0</v>
      </c>
      <c r="S20" s="75">
        <f t="shared" si="13"/>
        <v>0</v>
      </c>
      <c r="T20" s="69"/>
      <c r="U20" s="69"/>
      <c r="V20" s="69"/>
      <c r="W20" s="69"/>
      <c r="X20" s="69"/>
    </row>
    <row r="21" spans="2:24" s="70" customFormat="1" ht="18" customHeight="1">
      <c r="B21" s="61"/>
      <c r="C21" s="62"/>
      <c r="D21" s="63" t="s">
        <v>126</v>
      </c>
      <c r="E21" s="64"/>
      <c r="F21" s="64"/>
      <c r="G21" s="64"/>
      <c r="H21" s="64">
        <f t="shared" si="6"/>
        <v>0</v>
      </c>
      <c r="I21" s="64"/>
      <c r="J21" s="65"/>
      <c r="K21" s="65">
        <f t="shared" si="7"/>
        <v>0</v>
      </c>
      <c r="L21" s="65">
        <f t="shared" si="8"/>
        <v>0</v>
      </c>
      <c r="M21" s="66">
        <v>0</v>
      </c>
      <c r="N21" s="67"/>
      <c r="O21" s="64">
        <f t="shared" si="9"/>
        <v>0</v>
      </c>
      <c r="P21" s="64">
        <f t="shared" si="10"/>
        <v>0</v>
      </c>
      <c r="Q21" s="64">
        <f t="shared" si="11"/>
        <v>0</v>
      </c>
      <c r="R21" s="64">
        <f t="shared" si="12"/>
        <v>0</v>
      </c>
      <c r="S21" s="68">
        <f t="shared" si="13"/>
        <v>0</v>
      </c>
      <c r="T21" s="69"/>
      <c r="U21" s="69"/>
      <c r="V21" s="69"/>
      <c r="W21" s="69"/>
      <c r="X21" s="69"/>
    </row>
    <row r="22" spans="2:24" s="54" customFormat="1" ht="18" customHeight="1">
      <c r="B22" s="47" t="s">
        <v>47</v>
      </c>
      <c r="C22" s="48">
        <v>3222</v>
      </c>
      <c r="D22" s="49" t="s">
        <v>48</v>
      </c>
      <c r="E22" s="50">
        <f aca="true" t="shared" si="14" ref="E22:E53">F22+I22</f>
        <v>16000</v>
      </c>
      <c r="F22" s="50">
        <v>2369.4</v>
      </c>
      <c r="G22" s="50">
        <v>2369.4</v>
      </c>
      <c r="H22" s="50">
        <f t="shared" si="6"/>
        <v>0</v>
      </c>
      <c r="I22" s="50">
        <v>13630.6</v>
      </c>
      <c r="J22" s="50">
        <v>336.4</v>
      </c>
      <c r="K22" s="50">
        <f t="shared" si="7"/>
        <v>2705.8</v>
      </c>
      <c r="L22" s="50">
        <f t="shared" si="8"/>
        <v>13630.6</v>
      </c>
      <c r="M22" s="51">
        <v>0</v>
      </c>
      <c r="N22" s="52"/>
      <c r="O22" s="50">
        <f t="shared" si="9"/>
        <v>0</v>
      </c>
      <c r="P22" s="50">
        <f t="shared" si="10"/>
        <v>0</v>
      </c>
      <c r="Q22" s="50">
        <f t="shared" si="11"/>
        <v>16000</v>
      </c>
      <c r="R22" s="50">
        <f t="shared" si="12"/>
        <v>16000</v>
      </c>
      <c r="S22" s="50">
        <f t="shared" si="13"/>
        <v>13294.2</v>
      </c>
      <c r="T22" s="53"/>
      <c r="U22" s="53"/>
      <c r="V22" s="53"/>
      <c r="W22" s="53"/>
      <c r="X22" s="53"/>
    </row>
    <row r="23" spans="2:24" s="54" customFormat="1" ht="18" customHeight="1">
      <c r="B23" s="47" t="s">
        <v>49</v>
      </c>
      <c r="C23" s="48">
        <v>3223</v>
      </c>
      <c r="D23" s="49" t="s">
        <v>50</v>
      </c>
      <c r="E23" s="76">
        <f t="shared" si="14"/>
        <v>140000</v>
      </c>
      <c r="F23" s="76">
        <v>24638.67</v>
      </c>
      <c r="G23" s="76">
        <v>24638.67</v>
      </c>
      <c r="H23" s="76">
        <f t="shared" si="6"/>
        <v>0</v>
      </c>
      <c r="I23" s="76">
        <v>115361.33</v>
      </c>
      <c r="J23" s="50">
        <v>78740.53</v>
      </c>
      <c r="K23" s="50">
        <f t="shared" si="7"/>
        <v>103379.2</v>
      </c>
      <c r="L23" s="50">
        <f t="shared" si="8"/>
        <v>115361.33</v>
      </c>
      <c r="M23" s="51">
        <v>-14830</v>
      </c>
      <c r="N23" s="52"/>
      <c r="O23" s="76">
        <f t="shared" si="9"/>
        <v>-14830</v>
      </c>
      <c r="P23" s="50">
        <f t="shared" si="10"/>
        <v>-14830</v>
      </c>
      <c r="Q23" s="50">
        <f t="shared" si="11"/>
        <v>125170</v>
      </c>
      <c r="R23" s="50">
        <f t="shared" si="12"/>
        <v>125170</v>
      </c>
      <c r="S23" s="50">
        <f t="shared" si="13"/>
        <v>21790.800000000003</v>
      </c>
      <c r="T23" s="53"/>
      <c r="U23" s="53"/>
      <c r="V23" s="53"/>
      <c r="W23" s="53"/>
      <c r="X23" s="53"/>
    </row>
    <row r="24" spans="2:24" s="54" customFormat="1" ht="18" customHeight="1">
      <c r="B24" s="47" t="s">
        <v>51</v>
      </c>
      <c r="C24" s="48">
        <v>3224</v>
      </c>
      <c r="D24" s="49" t="s">
        <v>52</v>
      </c>
      <c r="E24" s="50">
        <f t="shared" si="14"/>
        <v>29500</v>
      </c>
      <c r="F24" s="50">
        <v>2053.29</v>
      </c>
      <c r="G24" s="50">
        <v>2053.29</v>
      </c>
      <c r="H24" s="50">
        <f t="shared" si="6"/>
        <v>0</v>
      </c>
      <c r="I24" s="50">
        <v>27446.71</v>
      </c>
      <c r="J24" s="50">
        <v>7153.78</v>
      </c>
      <c r="K24" s="50">
        <f t="shared" si="7"/>
        <v>9207.07</v>
      </c>
      <c r="L24" s="50">
        <f t="shared" si="8"/>
        <v>27446.71</v>
      </c>
      <c r="M24" s="51">
        <v>0</v>
      </c>
      <c r="N24" s="52"/>
      <c r="O24" s="50">
        <f t="shared" si="9"/>
        <v>0</v>
      </c>
      <c r="P24" s="50">
        <f t="shared" si="10"/>
        <v>0</v>
      </c>
      <c r="Q24" s="50">
        <f t="shared" si="11"/>
        <v>29500</v>
      </c>
      <c r="R24" s="50">
        <f t="shared" si="12"/>
        <v>29500</v>
      </c>
      <c r="S24" s="50">
        <f t="shared" si="13"/>
        <v>20292.93</v>
      </c>
      <c r="T24" s="53"/>
      <c r="U24" s="53"/>
      <c r="V24" s="53"/>
      <c r="W24" s="53"/>
      <c r="X24" s="53"/>
    </row>
    <row r="25" spans="2:24" s="54" customFormat="1" ht="18" customHeight="1">
      <c r="B25" s="47" t="s">
        <v>53</v>
      </c>
      <c r="C25" s="48">
        <v>3225</v>
      </c>
      <c r="D25" s="49" t="s">
        <v>54</v>
      </c>
      <c r="E25" s="50">
        <f t="shared" si="14"/>
        <v>22000</v>
      </c>
      <c r="F25" s="50">
        <v>5633.34</v>
      </c>
      <c r="G25" s="50">
        <v>5633.34</v>
      </c>
      <c r="H25" s="50">
        <f t="shared" si="6"/>
        <v>0</v>
      </c>
      <c r="I25" s="50">
        <v>16366.66</v>
      </c>
      <c r="J25" s="50">
        <v>7922.91</v>
      </c>
      <c r="K25" s="50">
        <f t="shared" si="7"/>
        <v>13556.25</v>
      </c>
      <c r="L25" s="50">
        <f t="shared" si="8"/>
        <v>16366.66</v>
      </c>
      <c r="M25" s="51">
        <v>9200</v>
      </c>
      <c r="N25" s="52"/>
      <c r="O25" s="50">
        <f t="shared" si="9"/>
        <v>9200</v>
      </c>
      <c r="P25" s="50">
        <f t="shared" si="10"/>
        <v>9200</v>
      </c>
      <c r="Q25" s="50">
        <f t="shared" si="11"/>
        <v>31200</v>
      </c>
      <c r="R25" s="50">
        <f t="shared" si="12"/>
        <v>31200</v>
      </c>
      <c r="S25" s="50">
        <f t="shared" si="13"/>
        <v>17643.75</v>
      </c>
      <c r="T25" s="53"/>
      <c r="U25" s="53"/>
      <c r="V25" s="53"/>
      <c r="W25" s="53"/>
      <c r="X25" s="53"/>
    </row>
    <row r="26" spans="2:24" s="54" customFormat="1" ht="18" customHeight="1">
      <c r="B26" s="47"/>
      <c r="C26" s="48">
        <v>3227</v>
      </c>
      <c r="D26" s="49" t="s">
        <v>55</v>
      </c>
      <c r="E26" s="50">
        <f t="shared" si="14"/>
        <v>0</v>
      </c>
      <c r="F26" s="50"/>
      <c r="G26" s="50"/>
      <c r="H26" s="50">
        <f t="shared" si="6"/>
        <v>0</v>
      </c>
      <c r="I26" s="50"/>
      <c r="J26" s="50"/>
      <c r="K26" s="50">
        <f t="shared" si="7"/>
        <v>0</v>
      </c>
      <c r="L26" s="50">
        <f t="shared" si="8"/>
        <v>0</v>
      </c>
      <c r="M26" s="51"/>
      <c r="N26" s="52"/>
      <c r="O26" s="50">
        <f t="shared" si="9"/>
        <v>0</v>
      </c>
      <c r="P26" s="50">
        <f t="shared" si="10"/>
        <v>0</v>
      </c>
      <c r="Q26" s="50">
        <f t="shared" si="11"/>
        <v>0</v>
      </c>
      <c r="R26" s="50">
        <f t="shared" si="12"/>
        <v>0</v>
      </c>
      <c r="S26" s="50">
        <f t="shared" si="13"/>
        <v>0</v>
      </c>
      <c r="T26" s="53"/>
      <c r="U26" s="53"/>
      <c r="V26" s="53"/>
      <c r="W26" s="53"/>
      <c r="X26" s="53"/>
    </row>
    <row r="27" spans="2:24" s="46" customFormat="1" ht="19.5" customHeight="1">
      <c r="B27" s="55"/>
      <c r="C27" s="42">
        <v>323</v>
      </c>
      <c r="D27" s="43" t="s">
        <v>56</v>
      </c>
      <c r="E27" s="44">
        <f t="shared" si="14"/>
        <v>143080</v>
      </c>
      <c r="F27" s="44">
        <f aca="true" t="shared" si="15" ref="F27:S27">SUM(F28,F29,F30,F31,F32,F33,F34,F35,F36)</f>
        <v>31336.329999999998</v>
      </c>
      <c r="G27" s="44">
        <f t="shared" si="15"/>
        <v>31336.329999999998</v>
      </c>
      <c r="H27" s="44">
        <f t="shared" si="15"/>
        <v>0</v>
      </c>
      <c r="I27" s="44">
        <f t="shared" si="15"/>
        <v>111743.67000000001</v>
      </c>
      <c r="J27" s="44">
        <f t="shared" si="15"/>
        <v>49357.24</v>
      </c>
      <c r="K27" s="44">
        <f t="shared" si="15"/>
        <v>80693.57</v>
      </c>
      <c r="L27" s="44">
        <f t="shared" si="15"/>
        <v>111743.67000000001</v>
      </c>
      <c r="M27" s="44">
        <f t="shared" si="15"/>
        <v>-4270</v>
      </c>
      <c r="N27" s="44">
        <f t="shared" si="15"/>
        <v>0</v>
      </c>
      <c r="O27" s="44">
        <f t="shared" si="15"/>
        <v>-4270</v>
      </c>
      <c r="P27" s="44">
        <f t="shared" si="15"/>
        <v>-4270</v>
      </c>
      <c r="Q27" s="44">
        <f t="shared" si="15"/>
        <v>138810</v>
      </c>
      <c r="R27" s="44">
        <f t="shared" si="15"/>
        <v>138810</v>
      </c>
      <c r="S27" s="44">
        <f t="shared" si="15"/>
        <v>58116.43</v>
      </c>
      <c r="T27" s="45"/>
      <c r="U27" s="45"/>
      <c r="V27" s="45"/>
      <c r="W27" s="45"/>
      <c r="X27" s="45"/>
    </row>
    <row r="28" spans="2:24" s="54" customFormat="1" ht="18" customHeight="1">
      <c r="B28" s="47" t="s">
        <v>57</v>
      </c>
      <c r="C28" s="48">
        <v>3231</v>
      </c>
      <c r="D28" s="49" t="s">
        <v>58</v>
      </c>
      <c r="E28" s="50">
        <f t="shared" si="14"/>
        <v>48000</v>
      </c>
      <c r="F28" s="50">
        <v>8784.53</v>
      </c>
      <c r="G28" s="50">
        <v>8784.53</v>
      </c>
      <c r="H28" s="50">
        <f aca="true" t="shared" si="16" ref="H28:H36">G28-F28</f>
        <v>0</v>
      </c>
      <c r="I28" s="50">
        <v>39215.47</v>
      </c>
      <c r="J28" s="50">
        <v>20625.95</v>
      </c>
      <c r="K28" s="50">
        <f aca="true" t="shared" si="17" ref="K28:K36">G28+J28</f>
        <v>29410.480000000003</v>
      </c>
      <c r="L28" s="50">
        <f aca="true" t="shared" si="18" ref="L28:L36">I28-H28</f>
        <v>39215.47</v>
      </c>
      <c r="M28" s="51">
        <v>-1500</v>
      </c>
      <c r="N28" s="77"/>
      <c r="O28" s="50">
        <f aca="true" t="shared" si="19" ref="O28:O36">M28+N28</f>
        <v>-1500</v>
      </c>
      <c r="P28" s="50">
        <f aca="true" t="shared" si="20" ref="P28:P36">O28-H28</f>
        <v>-1500</v>
      </c>
      <c r="Q28" s="50">
        <f aca="true" t="shared" si="21" ref="Q28:Q36">G28+I28+P28</f>
        <v>46500</v>
      </c>
      <c r="R28" s="50">
        <f aca="true" t="shared" si="22" ref="R28:R36">E28+O28</f>
        <v>46500</v>
      </c>
      <c r="S28" s="50">
        <f aca="true" t="shared" si="23" ref="S28:S36">R28-K28</f>
        <v>17089.519999999997</v>
      </c>
      <c r="T28" s="53"/>
      <c r="U28" s="53"/>
      <c r="V28" s="53"/>
      <c r="W28" s="53"/>
      <c r="X28" s="53"/>
    </row>
    <row r="29" spans="2:24" s="54" customFormat="1" ht="18" customHeight="1">
      <c r="B29" s="47" t="s">
        <v>59</v>
      </c>
      <c r="C29" s="48">
        <v>3232</v>
      </c>
      <c r="D29" s="49" t="s">
        <v>60</v>
      </c>
      <c r="E29" s="50">
        <f t="shared" si="14"/>
        <v>27800</v>
      </c>
      <c r="F29" s="50">
        <v>5156.25</v>
      </c>
      <c r="G29" s="50">
        <v>5156.25</v>
      </c>
      <c r="H29" s="50">
        <f t="shared" si="16"/>
        <v>0</v>
      </c>
      <c r="I29" s="50">
        <v>22643.75</v>
      </c>
      <c r="J29" s="50">
        <v>2205</v>
      </c>
      <c r="K29" s="50">
        <f t="shared" si="17"/>
        <v>7361.25</v>
      </c>
      <c r="L29" s="50">
        <f t="shared" si="18"/>
        <v>22643.75</v>
      </c>
      <c r="M29" s="51">
        <v>-13700</v>
      </c>
      <c r="N29" s="52"/>
      <c r="O29" s="50">
        <f t="shared" si="19"/>
        <v>-13700</v>
      </c>
      <c r="P29" s="50">
        <f t="shared" si="20"/>
        <v>-13700</v>
      </c>
      <c r="Q29" s="50">
        <f t="shared" si="21"/>
        <v>14100</v>
      </c>
      <c r="R29" s="50">
        <f t="shared" si="22"/>
        <v>14100</v>
      </c>
      <c r="S29" s="50">
        <f t="shared" si="23"/>
        <v>6738.75</v>
      </c>
      <c r="T29" s="53"/>
      <c r="U29" s="53"/>
      <c r="V29" s="53"/>
      <c r="W29" s="53"/>
      <c r="X29" s="53"/>
    </row>
    <row r="30" spans="2:24" s="54" customFormat="1" ht="18" customHeight="1">
      <c r="B30" s="47"/>
      <c r="C30" s="48">
        <v>3233</v>
      </c>
      <c r="D30" s="49" t="s">
        <v>61</v>
      </c>
      <c r="E30" s="50">
        <f t="shared" si="14"/>
        <v>0</v>
      </c>
      <c r="F30" s="50"/>
      <c r="G30" s="50"/>
      <c r="H30" s="50">
        <f t="shared" si="16"/>
        <v>0</v>
      </c>
      <c r="I30" s="50"/>
      <c r="J30" s="50"/>
      <c r="K30" s="50">
        <f t="shared" si="17"/>
        <v>0</v>
      </c>
      <c r="L30" s="50">
        <f t="shared" si="18"/>
        <v>0</v>
      </c>
      <c r="M30" s="51"/>
      <c r="N30" s="52"/>
      <c r="O30" s="50">
        <f t="shared" si="19"/>
        <v>0</v>
      </c>
      <c r="P30" s="50">
        <f t="shared" si="20"/>
        <v>0</v>
      </c>
      <c r="Q30" s="50">
        <f t="shared" si="21"/>
        <v>0</v>
      </c>
      <c r="R30" s="50">
        <f t="shared" si="22"/>
        <v>0</v>
      </c>
      <c r="S30" s="50">
        <f t="shared" si="23"/>
        <v>0</v>
      </c>
      <c r="T30" s="53"/>
      <c r="U30" s="53"/>
      <c r="V30" s="53"/>
      <c r="W30" s="53"/>
      <c r="X30" s="53"/>
    </row>
    <row r="31" spans="2:24" s="54" customFormat="1" ht="18" customHeight="1">
      <c r="B31" s="47" t="s">
        <v>62</v>
      </c>
      <c r="C31" s="48">
        <v>3234</v>
      </c>
      <c r="D31" s="49" t="s">
        <v>63</v>
      </c>
      <c r="E31" s="50">
        <f t="shared" si="14"/>
        <v>40000</v>
      </c>
      <c r="F31" s="50">
        <v>10621.21</v>
      </c>
      <c r="G31" s="50">
        <v>10621.21</v>
      </c>
      <c r="H31" s="50">
        <f t="shared" si="16"/>
        <v>0</v>
      </c>
      <c r="I31" s="50">
        <v>29378.79</v>
      </c>
      <c r="J31" s="50">
        <v>17708</v>
      </c>
      <c r="K31" s="50">
        <f t="shared" si="17"/>
        <v>28329.21</v>
      </c>
      <c r="L31" s="50">
        <f t="shared" si="18"/>
        <v>29378.79</v>
      </c>
      <c r="M31" s="51">
        <v>7500</v>
      </c>
      <c r="N31" s="52"/>
      <c r="O31" s="50">
        <f t="shared" si="19"/>
        <v>7500</v>
      </c>
      <c r="P31" s="50">
        <f t="shared" si="20"/>
        <v>7500</v>
      </c>
      <c r="Q31" s="50">
        <f t="shared" si="21"/>
        <v>47500</v>
      </c>
      <c r="R31" s="50">
        <f t="shared" si="22"/>
        <v>47500</v>
      </c>
      <c r="S31" s="50">
        <f t="shared" si="23"/>
        <v>19170.79</v>
      </c>
      <c r="T31" s="53"/>
      <c r="U31" s="53"/>
      <c r="V31" s="53"/>
      <c r="W31" s="53"/>
      <c r="X31" s="53"/>
    </row>
    <row r="32" spans="2:24" s="54" customFormat="1" ht="18" customHeight="1">
      <c r="B32" s="47"/>
      <c r="C32" s="48">
        <v>3235</v>
      </c>
      <c r="D32" s="49" t="s">
        <v>64</v>
      </c>
      <c r="E32" s="50">
        <f t="shared" si="14"/>
        <v>0</v>
      </c>
      <c r="F32" s="50"/>
      <c r="G32" s="50"/>
      <c r="H32" s="50">
        <f t="shared" si="16"/>
        <v>0</v>
      </c>
      <c r="I32" s="50"/>
      <c r="J32" s="50"/>
      <c r="K32" s="50">
        <f t="shared" si="17"/>
        <v>0</v>
      </c>
      <c r="L32" s="50">
        <f t="shared" si="18"/>
        <v>0</v>
      </c>
      <c r="M32" s="51"/>
      <c r="N32" s="52"/>
      <c r="O32" s="50">
        <f t="shared" si="19"/>
        <v>0</v>
      </c>
      <c r="P32" s="50">
        <f t="shared" si="20"/>
        <v>0</v>
      </c>
      <c r="Q32" s="50">
        <f t="shared" si="21"/>
        <v>0</v>
      </c>
      <c r="R32" s="50">
        <f t="shared" si="22"/>
        <v>0</v>
      </c>
      <c r="S32" s="50">
        <f t="shared" si="23"/>
        <v>0</v>
      </c>
      <c r="T32" s="53"/>
      <c r="U32" s="53"/>
      <c r="V32" s="53"/>
      <c r="W32" s="53"/>
      <c r="X32" s="53"/>
    </row>
    <row r="33" spans="2:24" s="54" customFormat="1" ht="18" customHeight="1">
      <c r="B33" s="47" t="s">
        <v>65</v>
      </c>
      <c r="C33" s="48">
        <v>3236</v>
      </c>
      <c r="D33" s="49" t="s">
        <v>66</v>
      </c>
      <c r="E33" s="50">
        <f t="shared" si="14"/>
        <v>13000</v>
      </c>
      <c r="F33" s="50">
        <v>3456</v>
      </c>
      <c r="G33" s="50">
        <v>3456</v>
      </c>
      <c r="H33" s="50">
        <f t="shared" si="16"/>
        <v>0</v>
      </c>
      <c r="I33" s="50">
        <v>9544</v>
      </c>
      <c r="J33" s="50">
        <v>3553.89</v>
      </c>
      <c r="K33" s="50">
        <f t="shared" si="17"/>
        <v>7009.889999999999</v>
      </c>
      <c r="L33" s="50">
        <f t="shared" si="18"/>
        <v>9544</v>
      </c>
      <c r="M33" s="51">
        <v>0</v>
      </c>
      <c r="N33" s="52"/>
      <c r="O33" s="50">
        <f t="shared" si="19"/>
        <v>0</v>
      </c>
      <c r="P33" s="50">
        <f t="shared" si="20"/>
        <v>0</v>
      </c>
      <c r="Q33" s="50">
        <f t="shared" si="21"/>
        <v>13000</v>
      </c>
      <c r="R33" s="50">
        <f t="shared" si="22"/>
        <v>13000</v>
      </c>
      <c r="S33" s="50">
        <f t="shared" si="23"/>
        <v>5990.110000000001</v>
      </c>
      <c r="T33" s="53"/>
      <c r="U33" s="53"/>
      <c r="V33" s="53"/>
      <c r="W33" s="53"/>
      <c r="X33" s="53"/>
    </row>
    <row r="34" spans="2:24" s="54" customFormat="1" ht="18" customHeight="1">
      <c r="B34" s="47" t="s">
        <v>67</v>
      </c>
      <c r="C34" s="48">
        <v>3237</v>
      </c>
      <c r="D34" s="49" t="s">
        <v>68</v>
      </c>
      <c r="E34" s="50">
        <f t="shared" si="14"/>
        <v>2500</v>
      </c>
      <c r="F34" s="50">
        <v>1180</v>
      </c>
      <c r="G34" s="50">
        <v>1180</v>
      </c>
      <c r="H34" s="50">
        <f t="shared" si="16"/>
        <v>0</v>
      </c>
      <c r="I34" s="50">
        <v>1320</v>
      </c>
      <c r="J34" s="50"/>
      <c r="K34" s="50">
        <f t="shared" si="17"/>
        <v>1180</v>
      </c>
      <c r="L34" s="50">
        <f t="shared" si="18"/>
        <v>1320</v>
      </c>
      <c r="M34" s="51">
        <v>4430</v>
      </c>
      <c r="N34" s="52"/>
      <c r="O34" s="50">
        <f t="shared" si="19"/>
        <v>4430</v>
      </c>
      <c r="P34" s="50">
        <f t="shared" si="20"/>
        <v>4430</v>
      </c>
      <c r="Q34" s="50">
        <f t="shared" si="21"/>
        <v>6930</v>
      </c>
      <c r="R34" s="50">
        <f t="shared" si="22"/>
        <v>6930</v>
      </c>
      <c r="S34" s="50">
        <f t="shared" si="23"/>
        <v>5750</v>
      </c>
      <c r="T34" s="53"/>
      <c r="U34" s="53"/>
      <c r="V34" s="53"/>
      <c r="W34" s="53"/>
      <c r="X34" s="53"/>
    </row>
    <row r="35" spans="2:24" s="54" customFormat="1" ht="18" customHeight="1">
      <c r="B35" s="47" t="s">
        <v>69</v>
      </c>
      <c r="C35" s="48">
        <v>3238</v>
      </c>
      <c r="D35" s="49" t="s">
        <v>70</v>
      </c>
      <c r="E35" s="50">
        <f t="shared" si="14"/>
        <v>6780</v>
      </c>
      <c r="F35" s="50">
        <v>1613.34</v>
      </c>
      <c r="G35" s="50">
        <v>1613.34</v>
      </c>
      <c r="H35" s="50">
        <f t="shared" si="16"/>
        <v>0</v>
      </c>
      <c r="I35" s="50">
        <v>5166.66</v>
      </c>
      <c r="J35" s="50">
        <v>2688.9</v>
      </c>
      <c r="K35" s="50">
        <f t="shared" si="17"/>
        <v>4302.24</v>
      </c>
      <c r="L35" s="50">
        <f t="shared" si="18"/>
        <v>5166.66</v>
      </c>
      <c r="M35" s="51"/>
      <c r="N35" s="52"/>
      <c r="O35" s="50">
        <f t="shared" si="19"/>
        <v>0</v>
      </c>
      <c r="P35" s="50">
        <f t="shared" si="20"/>
        <v>0</v>
      </c>
      <c r="Q35" s="50">
        <f t="shared" si="21"/>
        <v>6780</v>
      </c>
      <c r="R35" s="50">
        <f t="shared" si="22"/>
        <v>6780</v>
      </c>
      <c r="S35" s="50">
        <f t="shared" si="23"/>
        <v>2477.76</v>
      </c>
      <c r="T35" s="53"/>
      <c r="U35" s="53"/>
      <c r="V35" s="53"/>
      <c r="W35" s="53"/>
      <c r="X35" s="53"/>
    </row>
    <row r="36" spans="2:24" s="54" customFormat="1" ht="18" customHeight="1">
      <c r="B36" s="47" t="s">
        <v>71</v>
      </c>
      <c r="C36" s="48">
        <v>3239</v>
      </c>
      <c r="D36" s="49" t="s">
        <v>72</v>
      </c>
      <c r="E36" s="50">
        <f t="shared" si="14"/>
        <v>5000</v>
      </c>
      <c r="F36" s="50">
        <v>525</v>
      </c>
      <c r="G36" s="50">
        <v>525</v>
      </c>
      <c r="H36" s="50">
        <f t="shared" si="16"/>
        <v>0</v>
      </c>
      <c r="I36" s="50">
        <v>4475</v>
      </c>
      <c r="J36" s="50">
        <v>2575.5</v>
      </c>
      <c r="K36" s="50">
        <f t="shared" si="17"/>
        <v>3100.5</v>
      </c>
      <c r="L36" s="50">
        <f t="shared" si="18"/>
        <v>4475</v>
      </c>
      <c r="M36" s="51">
        <v>-1000</v>
      </c>
      <c r="N36" s="52"/>
      <c r="O36" s="50">
        <f t="shared" si="19"/>
        <v>-1000</v>
      </c>
      <c r="P36" s="50">
        <f t="shared" si="20"/>
        <v>-1000</v>
      </c>
      <c r="Q36" s="50">
        <f t="shared" si="21"/>
        <v>4000</v>
      </c>
      <c r="R36" s="50">
        <f t="shared" si="22"/>
        <v>4000</v>
      </c>
      <c r="S36" s="50">
        <f t="shared" si="23"/>
        <v>899.5</v>
      </c>
      <c r="T36" s="53"/>
      <c r="U36" s="53"/>
      <c r="V36" s="53"/>
      <c r="W36" s="53"/>
      <c r="X36" s="53"/>
    </row>
    <row r="37" spans="2:24" s="70" customFormat="1" ht="19.5" customHeight="1">
      <c r="B37" s="78"/>
      <c r="C37" s="42">
        <v>324</v>
      </c>
      <c r="D37" s="43" t="s">
        <v>73</v>
      </c>
      <c r="E37" s="44">
        <f t="shared" si="14"/>
        <v>0</v>
      </c>
      <c r="F37" s="44">
        <f aca="true" t="shared" si="24" ref="F37:S37">SUM(F38)</f>
        <v>0</v>
      </c>
      <c r="G37" s="44">
        <f t="shared" si="24"/>
        <v>0</v>
      </c>
      <c r="H37" s="44">
        <f t="shared" si="24"/>
        <v>0</v>
      </c>
      <c r="I37" s="44">
        <f t="shared" si="24"/>
        <v>0</v>
      </c>
      <c r="J37" s="44">
        <f t="shared" si="24"/>
        <v>0</v>
      </c>
      <c r="K37" s="44">
        <f t="shared" si="24"/>
        <v>0</v>
      </c>
      <c r="L37" s="44">
        <f t="shared" si="24"/>
        <v>0</v>
      </c>
      <c r="M37" s="44">
        <f t="shared" si="24"/>
        <v>0</v>
      </c>
      <c r="N37" s="44">
        <f t="shared" si="24"/>
        <v>0</v>
      </c>
      <c r="O37" s="44">
        <f t="shared" si="24"/>
        <v>0</v>
      </c>
      <c r="P37" s="44">
        <f t="shared" si="24"/>
        <v>0</v>
      </c>
      <c r="Q37" s="44">
        <f t="shared" si="24"/>
        <v>0</v>
      </c>
      <c r="R37" s="44">
        <f t="shared" si="24"/>
        <v>0</v>
      </c>
      <c r="S37" s="44">
        <f t="shared" si="24"/>
        <v>0</v>
      </c>
      <c r="T37" s="69"/>
      <c r="U37" s="69"/>
      <c r="V37" s="69"/>
      <c r="W37" s="69"/>
      <c r="X37" s="69"/>
    </row>
    <row r="38" spans="2:24" s="54" customFormat="1" ht="18" customHeight="1">
      <c r="B38" s="47"/>
      <c r="C38" s="48">
        <v>3241</v>
      </c>
      <c r="D38" s="49" t="s">
        <v>73</v>
      </c>
      <c r="E38" s="50">
        <f t="shared" si="14"/>
        <v>0</v>
      </c>
      <c r="F38" s="50"/>
      <c r="G38" s="50"/>
      <c r="H38" s="50">
        <f>G38-F38</f>
        <v>0</v>
      </c>
      <c r="I38" s="50"/>
      <c r="J38" s="50"/>
      <c r="K38" s="50"/>
      <c r="L38" s="50">
        <f>I38-H38</f>
        <v>0</v>
      </c>
      <c r="M38" s="51"/>
      <c r="N38" s="52"/>
      <c r="O38" s="50">
        <f>M38+N38</f>
        <v>0</v>
      </c>
      <c r="P38" s="50">
        <f>O38-H38</f>
        <v>0</v>
      </c>
      <c r="Q38" s="50">
        <f>G38+I38+P38</f>
        <v>0</v>
      </c>
      <c r="R38" s="50">
        <f>E38+O38</f>
        <v>0</v>
      </c>
      <c r="S38" s="50">
        <f>R38-K38</f>
        <v>0</v>
      </c>
      <c r="T38" s="53"/>
      <c r="U38" s="53"/>
      <c r="V38" s="53"/>
      <c r="W38" s="53"/>
      <c r="X38" s="53"/>
    </row>
    <row r="39" spans="2:24" s="46" customFormat="1" ht="19.5" customHeight="1">
      <c r="B39" s="55"/>
      <c r="C39" s="42">
        <v>329</v>
      </c>
      <c r="D39" s="43" t="s">
        <v>74</v>
      </c>
      <c r="E39" s="44">
        <f t="shared" si="14"/>
        <v>19000</v>
      </c>
      <c r="F39" s="44">
        <f aca="true" t="shared" si="25" ref="F39:S39">SUM(F40,F41,F42,F43,F44,F45)</f>
        <v>2131.2</v>
      </c>
      <c r="G39" s="44">
        <f t="shared" si="25"/>
        <v>2131.2</v>
      </c>
      <c r="H39" s="44">
        <f t="shared" si="25"/>
        <v>0</v>
      </c>
      <c r="I39" s="44">
        <f t="shared" si="25"/>
        <v>16868.8</v>
      </c>
      <c r="J39" s="44">
        <f t="shared" si="25"/>
        <v>5035.719999999999</v>
      </c>
      <c r="K39" s="44">
        <f t="shared" si="25"/>
        <v>7166.92</v>
      </c>
      <c r="L39" s="44">
        <f t="shared" si="25"/>
        <v>16868.8</v>
      </c>
      <c r="M39" s="44">
        <f t="shared" si="25"/>
        <v>-6350</v>
      </c>
      <c r="N39" s="44">
        <f t="shared" si="25"/>
        <v>0</v>
      </c>
      <c r="O39" s="44">
        <f t="shared" si="25"/>
        <v>-6350</v>
      </c>
      <c r="P39" s="44">
        <f t="shared" si="25"/>
        <v>-6350</v>
      </c>
      <c r="Q39" s="44">
        <f t="shared" si="25"/>
        <v>12650</v>
      </c>
      <c r="R39" s="44">
        <f t="shared" si="25"/>
        <v>12650</v>
      </c>
      <c r="S39" s="44">
        <f t="shared" si="25"/>
        <v>5483.08</v>
      </c>
      <c r="T39" s="45"/>
      <c r="U39" s="45"/>
      <c r="V39" s="45"/>
      <c r="W39" s="45"/>
      <c r="X39" s="45"/>
    </row>
    <row r="40" spans="2:24" s="80" customFormat="1" ht="18" customHeight="1">
      <c r="B40" s="47"/>
      <c r="C40" s="48">
        <v>3291</v>
      </c>
      <c r="D40" s="49" t="s">
        <v>75</v>
      </c>
      <c r="E40" s="50">
        <f t="shared" si="14"/>
        <v>0</v>
      </c>
      <c r="F40" s="50"/>
      <c r="G40" s="50"/>
      <c r="H40" s="50">
        <f aca="true" t="shared" si="26" ref="H40:H45">G40-F40</f>
        <v>0</v>
      </c>
      <c r="I40" s="50"/>
      <c r="J40" s="50"/>
      <c r="K40" s="50"/>
      <c r="L40" s="50">
        <f aca="true" t="shared" si="27" ref="L40:L45">I40-H40</f>
        <v>0</v>
      </c>
      <c r="M40" s="51"/>
      <c r="N40" s="52"/>
      <c r="O40" s="50">
        <f aca="true" t="shared" si="28" ref="O40:O45">M40+N40</f>
        <v>0</v>
      </c>
      <c r="P40" s="50">
        <f aca="true" t="shared" si="29" ref="P40:P45">O40-H40</f>
        <v>0</v>
      </c>
      <c r="Q40" s="50">
        <f aca="true" t="shared" si="30" ref="Q40:Q45">G40+I40+P40</f>
        <v>0</v>
      </c>
      <c r="R40" s="50">
        <f aca="true" t="shared" si="31" ref="R40:R45">E40+O40</f>
        <v>0</v>
      </c>
      <c r="S40" s="50">
        <f aca="true" t="shared" si="32" ref="S40:S45">R40-K40</f>
        <v>0</v>
      </c>
      <c r="T40" s="79"/>
      <c r="U40" s="79"/>
      <c r="V40" s="79"/>
      <c r="W40" s="79"/>
      <c r="X40" s="79"/>
    </row>
    <row r="41" spans="2:24" s="80" customFormat="1" ht="18" customHeight="1">
      <c r="B41" s="47" t="s">
        <v>76</v>
      </c>
      <c r="C41" s="48">
        <v>3292</v>
      </c>
      <c r="D41" s="49" t="s">
        <v>77</v>
      </c>
      <c r="E41" s="50">
        <f t="shared" si="14"/>
        <v>8000</v>
      </c>
      <c r="F41" s="50">
        <v>951.2</v>
      </c>
      <c r="G41" s="50">
        <v>951.2</v>
      </c>
      <c r="H41" s="50">
        <f t="shared" si="26"/>
        <v>0</v>
      </c>
      <c r="I41" s="50">
        <v>7048.8</v>
      </c>
      <c r="J41" s="50">
        <v>2855.72</v>
      </c>
      <c r="K41" s="50">
        <f>G41+J41</f>
        <v>3806.92</v>
      </c>
      <c r="L41" s="50">
        <f t="shared" si="27"/>
        <v>7048.8</v>
      </c>
      <c r="M41" s="51">
        <v>-2250</v>
      </c>
      <c r="N41" s="52"/>
      <c r="O41" s="50">
        <f t="shared" si="28"/>
        <v>-2250</v>
      </c>
      <c r="P41" s="50">
        <f t="shared" si="29"/>
        <v>-2250</v>
      </c>
      <c r="Q41" s="50">
        <f t="shared" si="30"/>
        <v>5750</v>
      </c>
      <c r="R41" s="50">
        <f t="shared" si="31"/>
        <v>5750</v>
      </c>
      <c r="S41" s="50">
        <f t="shared" si="32"/>
        <v>1943.08</v>
      </c>
      <c r="T41" s="79"/>
      <c r="U41" s="79"/>
      <c r="V41" s="79"/>
      <c r="W41" s="79"/>
      <c r="X41" s="79"/>
    </row>
    <row r="42" spans="2:24" s="54" customFormat="1" ht="18" customHeight="1">
      <c r="B42" s="47"/>
      <c r="C42" s="48">
        <v>3293</v>
      </c>
      <c r="D42" s="49" t="s">
        <v>78</v>
      </c>
      <c r="E42" s="50">
        <f t="shared" si="14"/>
        <v>0</v>
      </c>
      <c r="F42" s="50"/>
      <c r="G42" s="50"/>
      <c r="H42" s="50">
        <f t="shared" si="26"/>
        <v>0</v>
      </c>
      <c r="I42" s="50"/>
      <c r="J42" s="50"/>
      <c r="K42" s="50">
        <f>G42+J42</f>
        <v>0</v>
      </c>
      <c r="L42" s="50">
        <f t="shared" si="27"/>
        <v>0</v>
      </c>
      <c r="M42" s="51"/>
      <c r="N42" s="52"/>
      <c r="O42" s="50">
        <f t="shared" si="28"/>
        <v>0</v>
      </c>
      <c r="P42" s="50">
        <f t="shared" si="29"/>
        <v>0</v>
      </c>
      <c r="Q42" s="50">
        <f t="shared" si="30"/>
        <v>0</v>
      </c>
      <c r="R42" s="50">
        <f t="shared" si="31"/>
        <v>0</v>
      </c>
      <c r="S42" s="50">
        <f t="shared" si="32"/>
        <v>0</v>
      </c>
      <c r="T42" s="53"/>
      <c r="U42" s="53"/>
      <c r="V42" s="53"/>
      <c r="W42" s="53"/>
      <c r="X42" s="53"/>
    </row>
    <row r="43" spans="2:24" s="54" customFormat="1" ht="18" customHeight="1">
      <c r="B43" s="47"/>
      <c r="C43" s="48">
        <v>3294</v>
      </c>
      <c r="D43" s="49" t="s">
        <v>79</v>
      </c>
      <c r="E43" s="50">
        <f t="shared" si="14"/>
        <v>0</v>
      </c>
      <c r="F43" s="50"/>
      <c r="G43" s="50"/>
      <c r="H43" s="50">
        <f t="shared" si="26"/>
        <v>0</v>
      </c>
      <c r="I43" s="50"/>
      <c r="J43" s="50"/>
      <c r="K43" s="50">
        <f>G43+J43</f>
        <v>0</v>
      </c>
      <c r="L43" s="50">
        <f t="shared" si="27"/>
        <v>0</v>
      </c>
      <c r="M43" s="51"/>
      <c r="N43" s="52"/>
      <c r="O43" s="50">
        <f t="shared" si="28"/>
        <v>0</v>
      </c>
      <c r="P43" s="50">
        <f t="shared" si="29"/>
        <v>0</v>
      </c>
      <c r="Q43" s="50">
        <f t="shared" si="30"/>
        <v>0</v>
      </c>
      <c r="R43" s="50">
        <f t="shared" si="31"/>
        <v>0</v>
      </c>
      <c r="S43" s="50">
        <f t="shared" si="32"/>
        <v>0</v>
      </c>
      <c r="T43" s="53"/>
      <c r="U43" s="53"/>
      <c r="V43" s="53"/>
      <c r="W43" s="53"/>
      <c r="X43" s="53"/>
    </row>
    <row r="44" spans="2:24" s="54" customFormat="1" ht="18" customHeight="1">
      <c r="B44" s="47" t="s">
        <v>80</v>
      </c>
      <c r="C44" s="48">
        <v>3295</v>
      </c>
      <c r="D44" s="49" t="s">
        <v>81</v>
      </c>
      <c r="E44" s="50">
        <f t="shared" si="14"/>
        <v>2500</v>
      </c>
      <c r="F44" s="50">
        <v>0</v>
      </c>
      <c r="G44" s="50">
        <v>0</v>
      </c>
      <c r="H44" s="50">
        <f t="shared" si="26"/>
        <v>0</v>
      </c>
      <c r="I44" s="50">
        <v>2500</v>
      </c>
      <c r="J44" s="50"/>
      <c r="K44" s="50">
        <f>G44+J44</f>
        <v>0</v>
      </c>
      <c r="L44" s="50">
        <f t="shared" si="27"/>
        <v>2500</v>
      </c>
      <c r="M44" s="51">
        <v>-1250</v>
      </c>
      <c r="N44" s="52"/>
      <c r="O44" s="50">
        <f t="shared" si="28"/>
        <v>-1250</v>
      </c>
      <c r="P44" s="50">
        <f t="shared" si="29"/>
        <v>-1250</v>
      </c>
      <c r="Q44" s="50">
        <f t="shared" si="30"/>
        <v>1250</v>
      </c>
      <c r="R44" s="50">
        <f t="shared" si="31"/>
        <v>1250</v>
      </c>
      <c r="S44" s="50">
        <f t="shared" si="32"/>
        <v>1250</v>
      </c>
      <c r="T44" s="53"/>
      <c r="U44" s="53"/>
      <c r="V44" s="53"/>
      <c r="W44" s="53"/>
      <c r="X44" s="53"/>
    </row>
    <row r="45" spans="2:24" s="54" customFormat="1" ht="18" customHeight="1">
      <c r="B45" s="47" t="s">
        <v>82</v>
      </c>
      <c r="C45" s="48">
        <v>3299</v>
      </c>
      <c r="D45" s="49" t="s">
        <v>74</v>
      </c>
      <c r="E45" s="50">
        <f t="shared" si="14"/>
        <v>8500</v>
      </c>
      <c r="F45" s="50">
        <v>1180</v>
      </c>
      <c r="G45" s="50">
        <v>1180</v>
      </c>
      <c r="H45" s="50">
        <f t="shared" si="26"/>
        <v>0</v>
      </c>
      <c r="I45" s="50">
        <v>7320</v>
      </c>
      <c r="J45" s="50">
        <v>2180</v>
      </c>
      <c r="K45" s="50">
        <f>G45+J45</f>
        <v>3360</v>
      </c>
      <c r="L45" s="50">
        <f t="shared" si="27"/>
        <v>7320</v>
      </c>
      <c r="M45" s="51">
        <v>-2850</v>
      </c>
      <c r="N45" s="52"/>
      <c r="O45" s="50">
        <f t="shared" si="28"/>
        <v>-2850</v>
      </c>
      <c r="P45" s="50">
        <f t="shared" si="29"/>
        <v>-2850</v>
      </c>
      <c r="Q45" s="50">
        <f t="shared" si="30"/>
        <v>5650</v>
      </c>
      <c r="R45" s="50">
        <f t="shared" si="31"/>
        <v>5650</v>
      </c>
      <c r="S45" s="50">
        <f t="shared" si="32"/>
        <v>2290</v>
      </c>
      <c r="T45" s="53"/>
      <c r="U45" s="53"/>
      <c r="V45" s="53"/>
      <c r="W45" s="53"/>
      <c r="X45" s="53"/>
    </row>
    <row r="46" spans="2:24" s="46" customFormat="1" ht="19.5" customHeight="1">
      <c r="B46" s="55"/>
      <c r="C46" s="42">
        <v>343</v>
      </c>
      <c r="D46" s="43" t="s">
        <v>83</v>
      </c>
      <c r="E46" s="44">
        <f t="shared" si="14"/>
        <v>9500</v>
      </c>
      <c r="F46" s="44">
        <f aca="true" t="shared" si="33" ref="F46:S46">SUM(F47,F48,F49)</f>
        <v>1336.15</v>
      </c>
      <c r="G46" s="44">
        <f t="shared" si="33"/>
        <v>1336.15</v>
      </c>
      <c r="H46" s="44">
        <f t="shared" si="33"/>
        <v>0</v>
      </c>
      <c r="I46" s="44">
        <f t="shared" si="33"/>
        <v>8163.85</v>
      </c>
      <c r="J46" s="44">
        <f t="shared" si="33"/>
        <v>2702.1000000000004</v>
      </c>
      <c r="K46" s="44">
        <f t="shared" si="33"/>
        <v>4038.25</v>
      </c>
      <c r="L46" s="44">
        <f t="shared" si="33"/>
        <v>8163.85</v>
      </c>
      <c r="M46" s="44">
        <f t="shared" si="33"/>
        <v>-2000</v>
      </c>
      <c r="N46" s="44">
        <f t="shared" si="33"/>
        <v>0</v>
      </c>
      <c r="O46" s="44">
        <f t="shared" si="33"/>
        <v>-2000</v>
      </c>
      <c r="P46" s="44">
        <f t="shared" si="33"/>
        <v>-2000</v>
      </c>
      <c r="Q46" s="44">
        <f t="shared" si="33"/>
        <v>7500</v>
      </c>
      <c r="R46" s="44">
        <f t="shared" si="33"/>
        <v>7500</v>
      </c>
      <c r="S46" s="44">
        <f t="shared" si="33"/>
        <v>3461.75</v>
      </c>
      <c r="T46" s="45"/>
      <c r="U46" s="45"/>
      <c r="V46" s="45"/>
      <c r="W46" s="45"/>
      <c r="X46" s="45"/>
    </row>
    <row r="47" spans="2:24" s="80" customFormat="1" ht="18" customHeight="1">
      <c r="B47" s="47" t="s">
        <v>84</v>
      </c>
      <c r="C47" s="48">
        <v>3431</v>
      </c>
      <c r="D47" s="49" t="s">
        <v>85</v>
      </c>
      <c r="E47" s="50">
        <f t="shared" si="14"/>
        <v>6000</v>
      </c>
      <c r="F47" s="50">
        <v>917.4</v>
      </c>
      <c r="G47" s="50">
        <v>917.4</v>
      </c>
      <c r="H47" s="50">
        <f aca="true" t="shared" si="34" ref="H47:H74">G47-F47</f>
        <v>0</v>
      </c>
      <c r="I47" s="50">
        <v>5082.6</v>
      </c>
      <c r="J47" s="50">
        <v>2576.3</v>
      </c>
      <c r="K47" s="50">
        <f aca="true" t="shared" si="35" ref="K47:K74">G47+J47</f>
        <v>3493.7000000000003</v>
      </c>
      <c r="L47" s="50">
        <f aca="true" t="shared" si="36" ref="L47:L74">I47-H47</f>
        <v>5082.6</v>
      </c>
      <c r="M47" s="51">
        <v>0</v>
      </c>
      <c r="N47" s="52"/>
      <c r="O47" s="50">
        <f aca="true" t="shared" si="37" ref="O47:O74">M47+N47</f>
        <v>0</v>
      </c>
      <c r="P47" s="50">
        <f aca="true" t="shared" si="38" ref="P47:P74">O47-H47</f>
        <v>0</v>
      </c>
      <c r="Q47" s="50">
        <f aca="true" t="shared" si="39" ref="Q47:Q74">G47+I47+P47</f>
        <v>6000</v>
      </c>
      <c r="R47" s="50">
        <f aca="true" t="shared" si="40" ref="R47:R74">E47+O47</f>
        <v>6000</v>
      </c>
      <c r="S47" s="50">
        <f aca="true" t="shared" si="41" ref="S47:S74">R47-K47</f>
        <v>2506.2999999999997</v>
      </c>
      <c r="T47" s="79"/>
      <c r="U47" s="79"/>
      <c r="V47" s="79"/>
      <c r="W47" s="79"/>
      <c r="X47" s="79"/>
    </row>
    <row r="48" spans="2:24" s="80" customFormat="1" ht="18" customHeight="1">
      <c r="B48" s="47"/>
      <c r="C48" s="48">
        <v>3433</v>
      </c>
      <c r="D48" s="49" t="s">
        <v>86</v>
      </c>
      <c r="E48" s="50">
        <f t="shared" si="14"/>
        <v>0</v>
      </c>
      <c r="F48" s="50"/>
      <c r="G48" s="50"/>
      <c r="H48" s="50">
        <f t="shared" si="34"/>
        <v>0</v>
      </c>
      <c r="I48" s="50"/>
      <c r="J48" s="50"/>
      <c r="K48" s="50">
        <f t="shared" si="35"/>
        <v>0</v>
      </c>
      <c r="L48" s="50">
        <f t="shared" si="36"/>
        <v>0</v>
      </c>
      <c r="M48" s="51"/>
      <c r="N48" s="52"/>
      <c r="O48" s="50">
        <f t="shared" si="37"/>
        <v>0</v>
      </c>
      <c r="P48" s="50">
        <f t="shared" si="38"/>
        <v>0</v>
      </c>
      <c r="Q48" s="50">
        <f t="shared" si="39"/>
        <v>0</v>
      </c>
      <c r="R48" s="50">
        <f t="shared" si="40"/>
        <v>0</v>
      </c>
      <c r="S48" s="50">
        <f t="shared" si="41"/>
        <v>0</v>
      </c>
      <c r="T48" s="79"/>
      <c r="U48" s="79"/>
      <c r="V48" s="79"/>
      <c r="W48" s="79"/>
      <c r="X48" s="79"/>
    </row>
    <row r="49" spans="2:24" s="54" customFormat="1" ht="18" customHeight="1">
      <c r="B49" s="47" t="s">
        <v>87</v>
      </c>
      <c r="C49" s="48">
        <v>3434</v>
      </c>
      <c r="D49" s="49" t="s">
        <v>88</v>
      </c>
      <c r="E49" s="50">
        <f t="shared" si="14"/>
        <v>3500</v>
      </c>
      <c r="F49" s="50">
        <v>418.75</v>
      </c>
      <c r="G49" s="50">
        <v>418.75</v>
      </c>
      <c r="H49" s="50">
        <f t="shared" si="34"/>
        <v>0</v>
      </c>
      <c r="I49" s="50">
        <v>3081.25</v>
      </c>
      <c r="J49" s="50">
        <v>125.8</v>
      </c>
      <c r="K49" s="50">
        <f t="shared" si="35"/>
        <v>544.55</v>
      </c>
      <c r="L49" s="50">
        <f t="shared" si="36"/>
        <v>3081.25</v>
      </c>
      <c r="M49" s="51">
        <v>-2000</v>
      </c>
      <c r="N49" s="52"/>
      <c r="O49" s="50">
        <f t="shared" si="37"/>
        <v>-2000</v>
      </c>
      <c r="P49" s="50">
        <f t="shared" si="38"/>
        <v>-2000</v>
      </c>
      <c r="Q49" s="50">
        <f t="shared" si="39"/>
        <v>1500</v>
      </c>
      <c r="R49" s="50">
        <f t="shared" si="40"/>
        <v>1500</v>
      </c>
      <c r="S49" s="50">
        <f t="shared" si="41"/>
        <v>955.45</v>
      </c>
      <c r="T49" s="53"/>
      <c r="U49" s="53"/>
      <c r="V49" s="53"/>
      <c r="W49" s="53"/>
      <c r="X49" s="53"/>
    </row>
    <row r="50" spans="1:19" ht="22.5" customHeight="1">
      <c r="A50" s="81"/>
      <c r="B50" s="3" t="s">
        <v>89</v>
      </c>
      <c r="C50" s="1"/>
      <c r="D50" s="1"/>
      <c r="E50" s="38">
        <f t="shared" si="14"/>
        <v>0</v>
      </c>
      <c r="F50" s="38">
        <f>SUM(F51)</f>
        <v>0</v>
      </c>
      <c r="G50" s="38">
        <f>SUM(G51)</f>
        <v>0</v>
      </c>
      <c r="H50" s="38">
        <f t="shared" si="34"/>
        <v>0</v>
      </c>
      <c r="I50" s="38">
        <f>SUM(I51)</f>
        <v>0</v>
      </c>
      <c r="J50" s="38">
        <f>SUM(J51)</f>
        <v>0</v>
      </c>
      <c r="K50" s="38">
        <f t="shared" si="35"/>
        <v>0</v>
      </c>
      <c r="L50" s="38">
        <f t="shared" si="36"/>
        <v>0</v>
      </c>
      <c r="M50" s="82">
        <f>I50-L50+G50</f>
        <v>0</v>
      </c>
      <c r="N50" s="83">
        <f>SUM(N51)</f>
        <v>0</v>
      </c>
      <c r="O50" s="38">
        <f t="shared" si="37"/>
        <v>0</v>
      </c>
      <c r="P50" s="38">
        <f t="shared" si="38"/>
        <v>0</v>
      </c>
      <c r="Q50" s="38">
        <f t="shared" si="39"/>
        <v>0</v>
      </c>
      <c r="R50" s="38">
        <f t="shared" si="40"/>
        <v>0</v>
      </c>
      <c r="S50" s="38">
        <f t="shared" si="41"/>
        <v>0</v>
      </c>
    </row>
    <row r="51" spans="1:19" ht="22.5" customHeight="1">
      <c r="A51" s="81"/>
      <c r="B51" s="2" t="s">
        <v>31</v>
      </c>
      <c r="C51" s="115"/>
      <c r="D51" s="115"/>
      <c r="E51" s="40">
        <f t="shared" si="14"/>
        <v>0</v>
      </c>
      <c r="F51" s="40">
        <f>SUM(F52,F55,F62,F71,F73)</f>
        <v>0</v>
      </c>
      <c r="G51" s="40">
        <f>SUM(G52,G55,G62,G71,G73)</f>
        <v>0</v>
      </c>
      <c r="H51" s="40">
        <f t="shared" si="34"/>
        <v>0</v>
      </c>
      <c r="I51" s="40">
        <f>SUM(I52,I55,I62,I71,I73)</f>
        <v>0</v>
      </c>
      <c r="J51" s="40">
        <f>SUM(J52,J55,J62,J71,J73)</f>
        <v>0</v>
      </c>
      <c r="K51" s="40">
        <f t="shared" si="35"/>
        <v>0</v>
      </c>
      <c r="L51" s="40">
        <f t="shared" si="36"/>
        <v>0</v>
      </c>
      <c r="M51" s="40">
        <f>I51-L51+G51</f>
        <v>0</v>
      </c>
      <c r="N51" s="40">
        <f>SUM(N52,N55,N62,N71,N73)</f>
        <v>0</v>
      </c>
      <c r="O51" s="40">
        <f t="shared" si="37"/>
        <v>0</v>
      </c>
      <c r="P51" s="40">
        <f t="shared" si="38"/>
        <v>0</v>
      </c>
      <c r="Q51" s="40">
        <f t="shared" si="39"/>
        <v>0</v>
      </c>
      <c r="R51" s="40">
        <f t="shared" si="40"/>
        <v>0</v>
      </c>
      <c r="S51" s="40">
        <f t="shared" si="41"/>
        <v>0</v>
      </c>
    </row>
    <row r="52" spans="1:24" s="46" customFormat="1" ht="19.5" customHeight="1">
      <c r="A52" s="84"/>
      <c r="B52" s="41"/>
      <c r="C52" s="42">
        <v>321</v>
      </c>
      <c r="D52" s="43" t="s">
        <v>32</v>
      </c>
      <c r="E52" s="44">
        <f t="shared" si="14"/>
        <v>0</v>
      </c>
      <c r="F52" s="44">
        <f>SUM(F53,F54,)</f>
        <v>0</v>
      </c>
      <c r="G52" s="44">
        <f>SUM(G53,G54,)</f>
        <v>0</v>
      </c>
      <c r="H52" s="44">
        <f t="shared" si="34"/>
        <v>0</v>
      </c>
      <c r="I52" s="44">
        <f>SUM(I53,I54,)</f>
        <v>0</v>
      </c>
      <c r="J52" s="44">
        <f>SUM(J53,J54,)</f>
        <v>0</v>
      </c>
      <c r="K52" s="44">
        <f t="shared" si="35"/>
        <v>0</v>
      </c>
      <c r="L52" s="44">
        <f t="shared" si="36"/>
        <v>0</v>
      </c>
      <c r="M52" s="85">
        <f>I52-L52+G52</f>
        <v>0</v>
      </c>
      <c r="N52" s="86">
        <f>SUM(N53,N54,)</f>
        <v>0</v>
      </c>
      <c r="O52" s="44">
        <f t="shared" si="37"/>
        <v>0</v>
      </c>
      <c r="P52" s="44">
        <f t="shared" si="38"/>
        <v>0</v>
      </c>
      <c r="Q52" s="44">
        <f t="shared" si="39"/>
        <v>0</v>
      </c>
      <c r="R52" s="44">
        <f t="shared" si="40"/>
        <v>0</v>
      </c>
      <c r="S52" s="44">
        <f t="shared" si="41"/>
        <v>0</v>
      </c>
      <c r="T52" s="45"/>
      <c r="U52" s="45"/>
      <c r="V52" s="45"/>
      <c r="W52" s="45"/>
      <c r="X52" s="45"/>
    </row>
    <row r="53" spans="2:24" s="54" customFormat="1" ht="18" customHeight="1">
      <c r="B53" s="47"/>
      <c r="C53" s="48">
        <v>3211</v>
      </c>
      <c r="D53" s="49" t="s">
        <v>34</v>
      </c>
      <c r="E53" s="50">
        <f t="shared" si="14"/>
        <v>0</v>
      </c>
      <c r="F53" s="50"/>
      <c r="G53" s="50"/>
      <c r="H53" s="50">
        <f t="shared" si="34"/>
        <v>0</v>
      </c>
      <c r="I53" s="50"/>
      <c r="J53" s="50"/>
      <c r="K53" s="50">
        <f t="shared" si="35"/>
        <v>0</v>
      </c>
      <c r="L53" s="50">
        <f t="shared" si="36"/>
        <v>0</v>
      </c>
      <c r="M53" s="51"/>
      <c r="N53" s="52"/>
      <c r="O53" s="50">
        <f t="shared" si="37"/>
        <v>0</v>
      </c>
      <c r="P53" s="50">
        <f t="shared" si="38"/>
        <v>0</v>
      </c>
      <c r="Q53" s="50">
        <f t="shared" si="39"/>
        <v>0</v>
      </c>
      <c r="R53" s="50">
        <f t="shared" si="40"/>
        <v>0</v>
      </c>
      <c r="S53" s="50">
        <f t="shared" si="41"/>
        <v>0</v>
      </c>
      <c r="T53" s="53"/>
      <c r="U53" s="53"/>
      <c r="V53" s="53"/>
      <c r="W53" s="53"/>
      <c r="X53" s="53"/>
    </row>
    <row r="54" spans="2:24" s="54" customFormat="1" ht="18" customHeight="1">
      <c r="B54" s="47"/>
      <c r="C54" s="48">
        <v>3213</v>
      </c>
      <c r="D54" s="49" t="s">
        <v>38</v>
      </c>
      <c r="E54" s="50">
        <f aca="true" t="shared" si="42" ref="E54:E85">F54+I54</f>
        <v>0</v>
      </c>
      <c r="F54" s="50"/>
      <c r="G54" s="50"/>
      <c r="H54" s="50">
        <f t="shared" si="34"/>
        <v>0</v>
      </c>
      <c r="I54" s="50"/>
      <c r="J54" s="50"/>
      <c r="K54" s="50">
        <f t="shared" si="35"/>
        <v>0</v>
      </c>
      <c r="L54" s="50">
        <f t="shared" si="36"/>
        <v>0</v>
      </c>
      <c r="M54" s="51"/>
      <c r="N54" s="52"/>
      <c r="O54" s="50">
        <f t="shared" si="37"/>
        <v>0</v>
      </c>
      <c r="P54" s="50">
        <f t="shared" si="38"/>
        <v>0</v>
      </c>
      <c r="Q54" s="50">
        <f t="shared" si="39"/>
        <v>0</v>
      </c>
      <c r="R54" s="50">
        <f t="shared" si="40"/>
        <v>0</v>
      </c>
      <c r="S54" s="50">
        <f t="shared" si="41"/>
        <v>0</v>
      </c>
      <c r="T54" s="53"/>
      <c r="U54" s="53"/>
      <c r="V54" s="53"/>
      <c r="W54" s="53"/>
      <c r="X54" s="53"/>
    </row>
    <row r="55" spans="1:24" s="46" customFormat="1" ht="19.5" customHeight="1">
      <c r="A55" s="84"/>
      <c r="B55" s="55"/>
      <c r="C55" s="42">
        <v>322</v>
      </c>
      <c r="D55" s="43" t="s">
        <v>40</v>
      </c>
      <c r="E55" s="44">
        <f t="shared" si="42"/>
        <v>0</v>
      </c>
      <c r="F55" s="44">
        <f>SUM(F56,F57,F58,F59,F60,F61)</f>
        <v>0</v>
      </c>
      <c r="G55" s="44">
        <f>SUM(G56,G57,G58,G59,G60,G61)</f>
        <v>0</v>
      </c>
      <c r="H55" s="44">
        <f t="shared" si="34"/>
        <v>0</v>
      </c>
      <c r="I55" s="44">
        <f>SUM(I56,I57,I58,I59,I60,I61)</f>
        <v>0</v>
      </c>
      <c r="J55" s="44">
        <f>SUM(J56,J57,J58,J59,J60,J61)</f>
        <v>0</v>
      </c>
      <c r="K55" s="44">
        <f t="shared" si="35"/>
        <v>0</v>
      </c>
      <c r="L55" s="44">
        <f t="shared" si="36"/>
        <v>0</v>
      </c>
      <c r="M55" s="85">
        <f>I55-L55+G55</f>
        <v>0</v>
      </c>
      <c r="N55" s="86">
        <f>SUM(N56,N57,N58,N59,N60,N61)</f>
        <v>0</v>
      </c>
      <c r="O55" s="44">
        <f t="shared" si="37"/>
        <v>0</v>
      </c>
      <c r="P55" s="44">
        <f t="shared" si="38"/>
        <v>0</v>
      </c>
      <c r="Q55" s="44">
        <f t="shared" si="39"/>
        <v>0</v>
      </c>
      <c r="R55" s="44">
        <f t="shared" si="40"/>
        <v>0</v>
      </c>
      <c r="S55" s="44">
        <f t="shared" si="41"/>
        <v>0</v>
      </c>
      <c r="T55" s="45"/>
      <c r="U55" s="45"/>
      <c r="V55" s="45"/>
      <c r="W55" s="45"/>
      <c r="X55" s="45"/>
    </row>
    <row r="56" spans="2:24" s="54" customFormat="1" ht="18" customHeight="1">
      <c r="B56" s="47"/>
      <c r="C56" s="48">
        <v>3221</v>
      </c>
      <c r="D56" s="49" t="s">
        <v>42</v>
      </c>
      <c r="E56" s="50">
        <f t="shared" si="42"/>
        <v>0</v>
      </c>
      <c r="F56" s="50"/>
      <c r="G56" s="50"/>
      <c r="H56" s="50">
        <f t="shared" si="34"/>
        <v>0</v>
      </c>
      <c r="I56" s="50"/>
      <c r="J56" s="50"/>
      <c r="K56" s="50">
        <f t="shared" si="35"/>
        <v>0</v>
      </c>
      <c r="L56" s="50">
        <f t="shared" si="36"/>
        <v>0</v>
      </c>
      <c r="M56" s="51"/>
      <c r="N56" s="52"/>
      <c r="O56" s="50">
        <f t="shared" si="37"/>
        <v>0</v>
      </c>
      <c r="P56" s="50">
        <f t="shared" si="38"/>
        <v>0</v>
      </c>
      <c r="Q56" s="50">
        <f t="shared" si="39"/>
        <v>0</v>
      </c>
      <c r="R56" s="50">
        <f t="shared" si="40"/>
        <v>0</v>
      </c>
      <c r="S56" s="50">
        <f t="shared" si="41"/>
        <v>0</v>
      </c>
      <c r="T56" s="53"/>
      <c r="U56" s="53"/>
      <c r="V56" s="53"/>
      <c r="W56" s="53"/>
      <c r="X56" s="53"/>
    </row>
    <row r="57" spans="2:24" s="54" customFormat="1" ht="18" customHeight="1">
      <c r="B57" s="47"/>
      <c r="C57" s="48">
        <v>3222</v>
      </c>
      <c r="D57" s="49" t="s">
        <v>48</v>
      </c>
      <c r="E57" s="50">
        <f t="shared" si="42"/>
        <v>0</v>
      </c>
      <c r="F57" s="50"/>
      <c r="G57" s="50"/>
      <c r="H57" s="50">
        <f t="shared" si="34"/>
        <v>0</v>
      </c>
      <c r="I57" s="50"/>
      <c r="J57" s="50"/>
      <c r="K57" s="50">
        <f t="shared" si="35"/>
        <v>0</v>
      </c>
      <c r="L57" s="50">
        <f t="shared" si="36"/>
        <v>0</v>
      </c>
      <c r="M57" s="51"/>
      <c r="N57" s="52"/>
      <c r="O57" s="50">
        <f t="shared" si="37"/>
        <v>0</v>
      </c>
      <c r="P57" s="50">
        <f t="shared" si="38"/>
        <v>0</v>
      </c>
      <c r="Q57" s="50">
        <f t="shared" si="39"/>
        <v>0</v>
      </c>
      <c r="R57" s="50">
        <f t="shared" si="40"/>
        <v>0</v>
      </c>
      <c r="S57" s="50">
        <f t="shared" si="41"/>
        <v>0</v>
      </c>
      <c r="T57" s="53"/>
      <c r="U57" s="53"/>
      <c r="V57" s="53"/>
      <c r="W57" s="53"/>
      <c r="X57" s="53"/>
    </row>
    <row r="58" spans="2:24" s="54" customFormat="1" ht="18" customHeight="1">
      <c r="B58" s="47"/>
      <c r="C58" s="48">
        <v>3223</v>
      </c>
      <c r="D58" s="49" t="s">
        <v>50</v>
      </c>
      <c r="E58" s="76">
        <f t="shared" si="42"/>
        <v>0</v>
      </c>
      <c r="F58" s="76"/>
      <c r="G58" s="76"/>
      <c r="H58" s="76">
        <f t="shared" si="34"/>
        <v>0</v>
      </c>
      <c r="I58" s="76"/>
      <c r="J58" s="50"/>
      <c r="K58" s="50">
        <f t="shared" si="35"/>
        <v>0</v>
      </c>
      <c r="L58" s="50">
        <f t="shared" si="36"/>
        <v>0</v>
      </c>
      <c r="M58" s="51"/>
      <c r="N58" s="52"/>
      <c r="O58" s="76">
        <f t="shared" si="37"/>
        <v>0</v>
      </c>
      <c r="P58" s="50">
        <f t="shared" si="38"/>
        <v>0</v>
      </c>
      <c r="Q58" s="50">
        <f t="shared" si="39"/>
        <v>0</v>
      </c>
      <c r="R58" s="50">
        <f t="shared" si="40"/>
        <v>0</v>
      </c>
      <c r="S58" s="50">
        <f t="shared" si="41"/>
        <v>0</v>
      </c>
      <c r="T58" s="53"/>
      <c r="U58" s="53"/>
      <c r="V58" s="53"/>
      <c r="W58" s="53"/>
      <c r="X58" s="53"/>
    </row>
    <row r="59" spans="2:24" s="54" customFormat="1" ht="18" customHeight="1">
      <c r="B59" s="47"/>
      <c r="C59" s="48">
        <v>3224</v>
      </c>
      <c r="D59" s="49" t="s">
        <v>52</v>
      </c>
      <c r="E59" s="50">
        <f t="shared" si="42"/>
        <v>0</v>
      </c>
      <c r="F59" s="50"/>
      <c r="G59" s="50"/>
      <c r="H59" s="50">
        <f t="shared" si="34"/>
        <v>0</v>
      </c>
      <c r="I59" s="50"/>
      <c r="J59" s="50"/>
      <c r="K59" s="50">
        <f t="shared" si="35"/>
        <v>0</v>
      </c>
      <c r="L59" s="50">
        <f t="shared" si="36"/>
        <v>0</v>
      </c>
      <c r="M59" s="51"/>
      <c r="N59" s="52"/>
      <c r="O59" s="50">
        <f t="shared" si="37"/>
        <v>0</v>
      </c>
      <c r="P59" s="50">
        <f t="shared" si="38"/>
        <v>0</v>
      </c>
      <c r="Q59" s="50">
        <f t="shared" si="39"/>
        <v>0</v>
      </c>
      <c r="R59" s="50">
        <f t="shared" si="40"/>
        <v>0</v>
      </c>
      <c r="S59" s="50">
        <f t="shared" si="41"/>
        <v>0</v>
      </c>
      <c r="T59" s="53"/>
      <c r="U59" s="53"/>
      <c r="V59" s="53"/>
      <c r="W59" s="53"/>
      <c r="X59" s="53"/>
    </row>
    <row r="60" spans="2:24" s="54" customFormat="1" ht="18" customHeight="1">
      <c r="B60" s="47"/>
      <c r="C60" s="48">
        <v>3225</v>
      </c>
      <c r="D60" s="49" t="s">
        <v>54</v>
      </c>
      <c r="E60" s="50">
        <f t="shared" si="42"/>
        <v>0</v>
      </c>
      <c r="F60" s="50"/>
      <c r="G60" s="50"/>
      <c r="H60" s="50">
        <f t="shared" si="34"/>
        <v>0</v>
      </c>
      <c r="I60" s="50"/>
      <c r="J60" s="50"/>
      <c r="K60" s="50">
        <f t="shared" si="35"/>
        <v>0</v>
      </c>
      <c r="L60" s="50">
        <f t="shared" si="36"/>
        <v>0</v>
      </c>
      <c r="M60" s="51"/>
      <c r="N60" s="52"/>
      <c r="O60" s="50">
        <f t="shared" si="37"/>
        <v>0</v>
      </c>
      <c r="P60" s="50">
        <f t="shared" si="38"/>
        <v>0</v>
      </c>
      <c r="Q60" s="50">
        <f t="shared" si="39"/>
        <v>0</v>
      </c>
      <c r="R60" s="50">
        <f t="shared" si="40"/>
        <v>0</v>
      </c>
      <c r="S60" s="50">
        <f t="shared" si="41"/>
        <v>0</v>
      </c>
      <c r="T60" s="53"/>
      <c r="U60" s="53"/>
      <c r="V60" s="53"/>
      <c r="W60" s="53"/>
      <c r="X60" s="53"/>
    </row>
    <row r="61" spans="2:24" s="54" customFormat="1" ht="18" customHeight="1">
      <c r="B61" s="47"/>
      <c r="C61" s="48">
        <v>3227</v>
      </c>
      <c r="D61" s="49" t="s">
        <v>55</v>
      </c>
      <c r="E61" s="50">
        <f t="shared" si="42"/>
        <v>0</v>
      </c>
      <c r="F61" s="50"/>
      <c r="G61" s="50"/>
      <c r="H61" s="50">
        <f t="shared" si="34"/>
        <v>0</v>
      </c>
      <c r="I61" s="50"/>
      <c r="J61" s="50"/>
      <c r="K61" s="50">
        <f t="shared" si="35"/>
        <v>0</v>
      </c>
      <c r="L61" s="50">
        <f t="shared" si="36"/>
        <v>0</v>
      </c>
      <c r="M61" s="51"/>
      <c r="N61" s="52"/>
      <c r="O61" s="50">
        <f t="shared" si="37"/>
        <v>0</v>
      </c>
      <c r="P61" s="50">
        <f t="shared" si="38"/>
        <v>0</v>
      </c>
      <c r="Q61" s="50">
        <f t="shared" si="39"/>
        <v>0</v>
      </c>
      <c r="R61" s="50">
        <f t="shared" si="40"/>
        <v>0</v>
      </c>
      <c r="S61" s="50">
        <f t="shared" si="41"/>
        <v>0</v>
      </c>
      <c r="T61" s="53"/>
      <c r="U61" s="53"/>
      <c r="V61" s="53"/>
      <c r="W61" s="53"/>
      <c r="X61" s="53"/>
    </row>
    <row r="62" spans="1:24" s="46" customFormat="1" ht="19.5" customHeight="1">
      <c r="A62" s="84"/>
      <c r="B62" s="55"/>
      <c r="C62" s="42">
        <v>323</v>
      </c>
      <c r="D62" s="43" t="s">
        <v>56</v>
      </c>
      <c r="E62" s="44">
        <f t="shared" si="42"/>
        <v>0</v>
      </c>
      <c r="F62" s="44">
        <f>SUM(F63,F64,F65,F66,F67,F68,F69,F70)</f>
        <v>0</v>
      </c>
      <c r="G62" s="44">
        <f>SUM(G63,G64,G65,G66,G67,G68,G69,G70)</f>
        <v>0</v>
      </c>
      <c r="H62" s="44">
        <f t="shared" si="34"/>
        <v>0</v>
      </c>
      <c r="I62" s="44">
        <f>SUM(I63,I64,I65,I66,I67,I68,I69,I70)</f>
        <v>0</v>
      </c>
      <c r="J62" s="44">
        <f>SUM(J63,J64,J65,J66,J67,J68,J69,J70)</f>
        <v>0</v>
      </c>
      <c r="K62" s="44">
        <f t="shared" si="35"/>
        <v>0</v>
      </c>
      <c r="L62" s="44">
        <f t="shared" si="36"/>
        <v>0</v>
      </c>
      <c r="M62" s="85">
        <f>I62-L62+G62</f>
        <v>0</v>
      </c>
      <c r="N62" s="86">
        <f>SUM(N63,N64,N65,N66,N67,N68,N69,N70)</f>
        <v>0</v>
      </c>
      <c r="O62" s="44">
        <f t="shared" si="37"/>
        <v>0</v>
      </c>
      <c r="P62" s="44">
        <f t="shared" si="38"/>
        <v>0</v>
      </c>
      <c r="Q62" s="44">
        <f t="shared" si="39"/>
        <v>0</v>
      </c>
      <c r="R62" s="44">
        <f t="shared" si="40"/>
        <v>0</v>
      </c>
      <c r="S62" s="44">
        <f t="shared" si="41"/>
        <v>0</v>
      </c>
      <c r="T62" s="45"/>
      <c r="U62" s="45"/>
      <c r="V62" s="45"/>
      <c r="W62" s="45"/>
      <c r="X62" s="45"/>
    </row>
    <row r="63" spans="2:24" s="54" customFormat="1" ht="18" customHeight="1">
      <c r="B63" s="47"/>
      <c r="C63" s="48">
        <v>3231</v>
      </c>
      <c r="D63" s="49" t="s">
        <v>58</v>
      </c>
      <c r="E63" s="50">
        <f t="shared" si="42"/>
        <v>0</v>
      </c>
      <c r="F63" s="50"/>
      <c r="G63" s="50"/>
      <c r="H63" s="50">
        <f t="shared" si="34"/>
        <v>0</v>
      </c>
      <c r="I63" s="50"/>
      <c r="J63" s="50"/>
      <c r="K63" s="50">
        <f t="shared" si="35"/>
        <v>0</v>
      </c>
      <c r="L63" s="50">
        <f t="shared" si="36"/>
        <v>0</v>
      </c>
      <c r="M63" s="51"/>
      <c r="N63" s="52"/>
      <c r="O63" s="50">
        <f t="shared" si="37"/>
        <v>0</v>
      </c>
      <c r="P63" s="50">
        <f t="shared" si="38"/>
        <v>0</v>
      </c>
      <c r="Q63" s="50">
        <f t="shared" si="39"/>
        <v>0</v>
      </c>
      <c r="R63" s="50">
        <f t="shared" si="40"/>
        <v>0</v>
      </c>
      <c r="S63" s="50">
        <f t="shared" si="41"/>
        <v>0</v>
      </c>
      <c r="T63" s="53"/>
      <c r="U63" s="53"/>
      <c r="V63" s="53"/>
      <c r="W63" s="53"/>
      <c r="X63" s="53"/>
    </row>
    <row r="64" spans="2:24" s="54" customFormat="1" ht="18" customHeight="1">
      <c r="B64" s="47"/>
      <c r="C64" s="48">
        <v>3232</v>
      </c>
      <c r="D64" s="49" t="s">
        <v>60</v>
      </c>
      <c r="E64" s="50">
        <f t="shared" si="42"/>
        <v>0</v>
      </c>
      <c r="F64" s="50"/>
      <c r="G64" s="50"/>
      <c r="H64" s="50">
        <f t="shared" si="34"/>
        <v>0</v>
      </c>
      <c r="I64" s="50"/>
      <c r="J64" s="50"/>
      <c r="K64" s="50">
        <f t="shared" si="35"/>
        <v>0</v>
      </c>
      <c r="L64" s="50">
        <f t="shared" si="36"/>
        <v>0</v>
      </c>
      <c r="M64" s="51"/>
      <c r="N64" s="52"/>
      <c r="O64" s="50">
        <f t="shared" si="37"/>
        <v>0</v>
      </c>
      <c r="P64" s="50">
        <f t="shared" si="38"/>
        <v>0</v>
      </c>
      <c r="Q64" s="50">
        <f t="shared" si="39"/>
        <v>0</v>
      </c>
      <c r="R64" s="50">
        <f t="shared" si="40"/>
        <v>0</v>
      </c>
      <c r="S64" s="50">
        <f t="shared" si="41"/>
        <v>0</v>
      </c>
      <c r="T64" s="53"/>
      <c r="U64" s="53"/>
      <c r="V64" s="53"/>
      <c r="W64" s="53"/>
      <c r="X64" s="53"/>
    </row>
    <row r="65" spans="2:24" s="54" customFormat="1" ht="18" customHeight="1">
      <c r="B65" s="47"/>
      <c r="C65" s="48">
        <v>3233</v>
      </c>
      <c r="D65" s="49" t="s">
        <v>61</v>
      </c>
      <c r="E65" s="50">
        <f t="shared" si="42"/>
        <v>0</v>
      </c>
      <c r="F65" s="50"/>
      <c r="G65" s="50"/>
      <c r="H65" s="50">
        <f t="shared" si="34"/>
        <v>0</v>
      </c>
      <c r="I65" s="50"/>
      <c r="J65" s="50"/>
      <c r="K65" s="50">
        <f t="shared" si="35"/>
        <v>0</v>
      </c>
      <c r="L65" s="50">
        <f t="shared" si="36"/>
        <v>0</v>
      </c>
      <c r="M65" s="51"/>
      <c r="N65" s="52"/>
      <c r="O65" s="50">
        <f t="shared" si="37"/>
        <v>0</v>
      </c>
      <c r="P65" s="50">
        <f t="shared" si="38"/>
        <v>0</v>
      </c>
      <c r="Q65" s="50">
        <f t="shared" si="39"/>
        <v>0</v>
      </c>
      <c r="R65" s="50">
        <f t="shared" si="40"/>
        <v>0</v>
      </c>
      <c r="S65" s="50">
        <f t="shared" si="41"/>
        <v>0</v>
      </c>
      <c r="T65" s="53"/>
      <c r="U65" s="53"/>
      <c r="V65" s="53"/>
      <c r="W65" s="53"/>
      <c r="X65" s="53"/>
    </row>
    <row r="66" spans="2:24" s="54" customFormat="1" ht="18" customHeight="1">
      <c r="B66" s="47"/>
      <c r="C66" s="48">
        <v>3234</v>
      </c>
      <c r="D66" s="49" t="s">
        <v>63</v>
      </c>
      <c r="E66" s="50">
        <f t="shared" si="42"/>
        <v>0</v>
      </c>
      <c r="F66" s="50"/>
      <c r="G66" s="50"/>
      <c r="H66" s="50">
        <f t="shared" si="34"/>
        <v>0</v>
      </c>
      <c r="I66" s="50"/>
      <c r="J66" s="50"/>
      <c r="K66" s="50">
        <f t="shared" si="35"/>
        <v>0</v>
      </c>
      <c r="L66" s="50">
        <f t="shared" si="36"/>
        <v>0</v>
      </c>
      <c r="M66" s="51"/>
      <c r="N66" s="52"/>
      <c r="O66" s="50">
        <f t="shared" si="37"/>
        <v>0</v>
      </c>
      <c r="P66" s="50">
        <f t="shared" si="38"/>
        <v>0</v>
      </c>
      <c r="Q66" s="50">
        <f t="shared" si="39"/>
        <v>0</v>
      </c>
      <c r="R66" s="50">
        <f t="shared" si="40"/>
        <v>0</v>
      </c>
      <c r="S66" s="50">
        <f t="shared" si="41"/>
        <v>0</v>
      </c>
      <c r="T66" s="53"/>
      <c r="U66" s="53"/>
      <c r="V66" s="53"/>
      <c r="W66" s="53"/>
      <c r="X66" s="53"/>
    </row>
    <row r="67" spans="2:24" s="54" customFormat="1" ht="18" customHeight="1">
      <c r="B67" s="47"/>
      <c r="C67" s="48">
        <v>3236</v>
      </c>
      <c r="D67" s="49" t="s">
        <v>66</v>
      </c>
      <c r="E67" s="50">
        <f t="shared" si="42"/>
        <v>0</v>
      </c>
      <c r="F67" s="50"/>
      <c r="G67" s="50"/>
      <c r="H67" s="50">
        <f t="shared" si="34"/>
        <v>0</v>
      </c>
      <c r="I67" s="50"/>
      <c r="J67" s="50"/>
      <c r="K67" s="50">
        <f t="shared" si="35"/>
        <v>0</v>
      </c>
      <c r="L67" s="50">
        <f t="shared" si="36"/>
        <v>0</v>
      </c>
      <c r="M67" s="51"/>
      <c r="N67" s="52"/>
      <c r="O67" s="50">
        <f t="shared" si="37"/>
        <v>0</v>
      </c>
      <c r="P67" s="50">
        <f t="shared" si="38"/>
        <v>0</v>
      </c>
      <c r="Q67" s="50">
        <f t="shared" si="39"/>
        <v>0</v>
      </c>
      <c r="R67" s="50">
        <f t="shared" si="40"/>
        <v>0</v>
      </c>
      <c r="S67" s="50">
        <f t="shared" si="41"/>
        <v>0</v>
      </c>
      <c r="T67" s="53"/>
      <c r="U67" s="53"/>
      <c r="V67" s="53"/>
      <c r="W67" s="53"/>
      <c r="X67" s="53"/>
    </row>
    <row r="68" spans="2:24" s="54" customFormat="1" ht="18" customHeight="1">
      <c r="B68" s="47"/>
      <c r="C68" s="48">
        <v>3237</v>
      </c>
      <c r="D68" s="49" t="s">
        <v>68</v>
      </c>
      <c r="E68" s="50">
        <f t="shared" si="42"/>
        <v>0</v>
      </c>
      <c r="F68" s="50"/>
      <c r="G68" s="50"/>
      <c r="H68" s="50">
        <f t="shared" si="34"/>
        <v>0</v>
      </c>
      <c r="I68" s="50"/>
      <c r="J68" s="50"/>
      <c r="K68" s="50">
        <f t="shared" si="35"/>
        <v>0</v>
      </c>
      <c r="L68" s="50">
        <f t="shared" si="36"/>
        <v>0</v>
      </c>
      <c r="M68" s="51"/>
      <c r="N68" s="52"/>
      <c r="O68" s="50">
        <f t="shared" si="37"/>
        <v>0</v>
      </c>
      <c r="P68" s="50">
        <f t="shared" si="38"/>
        <v>0</v>
      </c>
      <c r="Q68" s="50">
        <f t="shared" si="39"/>
        <v>0</v>
      </c>
      <c r="R68" s="50">
        <f t="shared" si="40"/>
        <v>0</v>
      </c>
      <c r="S68" s="50">
        <f t="shared" si="41"/>
        <v>0</v>
      </c>
      <c r="T68" s="53"/>
      <c r="U68" s="53"/>
      <c r="V68" s="53"/>
      <c r="W68" s="53"/>
      <c r="X68" s="53"/>
    </row>
    <row r="69" spans="2:24" s="54" customFormat="1" ht="18" customHeight="1">
      <c r="B69" s="47"/>
      <c r="C69" s="48">
        <v>3238</v>
      </c>
      <c r="D69" s="49" t="s">
        <v>70</v>
      </c>
      <c r="E69" s="50">
        <f t="shared" si="42"/>
        <v>0</v>
      </c>
      <c r="F69" s="50"/>
      <c r="G69" s="50"/>
      <c r="H69" s="50">
        <f t="shared" si="34"/>
        <v>0</v>
      </c>
      <c r="I69" s="50"/>
      <c r="J69" s="50"/>
      <c r="K69" s="50">
        <f t="shared" si="35"/>
        <v>0</v>
      </c>
      <c r="L69" s="50">
        <f t="shared" si="36"/>
        <v>0</v>
      </c>
      <c r="M69" s="51"/>
      <c r="N69" s="52"/>
      <c r="O69" s="50">
        <f t="shared" si="37"/>
        <v>0</v>
      </c>
      <c r="P69" s="50">
        <f t="shared" si="38"/>
        <v>0</v>
      </c>
      <c r="Q69" s="50">
        <f t="shared" si="39"/>
        <v>0</v>
      </c>
      <c r="R69" s="50">
        <f t="shared" si="40"/>
        <v>0</v>
      </c>
      <c r="S69" s="50">
        <f t="shared" si="41"/>
        <v>0</v>
      </c>
      <c r="T69" s="53"/>
      <c r="U69" s="53"/>
      <c r="V69" s="53"/>
      <c r="W69" s="53"/>
      <c r="X69" s="53"/>
    </row>
    <row r="70" spans="2:24" s="54" customFormat="1" ht="18" customHeight="1">
      <c r="B70" s="47"/>
      <c r="C70" s="48">
        <v>3239</v>
      </c>
      <c r="D70" s="49" t="s">
        <v>72</v>
      </c>
      <c r="E70" s="50">
        <f t="shared" si="42"/>
        <v>0</v>
      </c>
      <c r="F70" s="50"/>
      <c r="G70" s="50"/>
      <c r="H70" s="50">
        <f t="shared" si="34"/>
        <v>0</v>
      </c>
      <c r="I70" s="50"/>
      <c r="J70" s="50"/>
      <c r="K70" s="50">
        <f t="shared" si="35"/>
        <v>0</v>
      </c>
      <c r="L70" s="50">
        <f t="shared" si="36"/>
        <v>0</v>
      </c>
      <c r="M70" s="51"/>
      <c r="N70" s="52"/>
      <c r="O70" s="50">
        <f t="shared" si="37"/>
        <v>0</v>
      </c>
      <c r="P70" s="50">
        <f t="shared" si="38"/>
        <v>0</v>
      </c>
      <c r="Q70" s="50">
        <f t="shared" si="39"/>
        <v>0</v>
      </c>
      <c r="R70" s="50">
        <f t="shared" si="40"/>
        <v>0</v>
      </c>
      <c r="S70" s="50">
        <f t="shared" si="41"/>
        <v>0</v>
      </c>
      <c r="T70" s="53"/>
      <c r="U70" s="53"/>
      <c r="V70" s="53"/>
      <c r="W70" s="53"/>
      <c r="X70" s="53"/>
    </row>
    <row r="71" spans="1:24" s="46" customFormat="1" ht="19.5" customHeight="1">
      <c r="A71" s="84"/>
      <c r="B71" s="55"/>
      <c r="C71" s="42">
        <v>329</v>
      </c>
      <c r="D71" s="43" t="s">
        <v>74</v>
      </c>
      <c r="E71" s="44">
        <f t="shared" si="42"/>
        <v>0</v>
      </c>
      <c r="F71" s="44">
        <f>SUM(,F72)</f>
        <v>0</v>
      </c>
      <c r="G71" s="44">
        <f>SUM(,G72)</f>
        <v>0</v>
      </c>
      <c r="H71" s="44">
        <f t="shared" si="34"/>
        <v>0</v>
      </c>
      <c r="I71" s="44">
        <f>SUM(,I72)</f>
        <v>0</v>
      </c>
      <c r="J71" s="44">
        <f>SUM(,J72)</f>
        <v>0</v>
      </c>
      <c r="K71" s="44">
        <f t="shared" si="35"/>
        <v>0</v>
      </c>
      <c r="L71" s="44">
        <f t="shared" si="36"/>
        <v>0</v>
      </c>
      <c r="M71" s="85">
        <f>I71-L71+G71</f>
        <v>0</v>
      </c>
      <c r="N71" s="86">
        <f>SUM(,N72)</f>
        <v>0</v>
      </c>
      <c r="O71" s="44">
        <f t="shared" si="37"/>
        <v>0</v>
      </c>
      <c r="P71" s="44">
        <f t="shared" si="38"/>
        <v>0</v>
      </c>
      <c r="Q71" s="44">
        <f t="shared" si="39"/>
        <v>0</v>
      </c>
      <c r="R71" s="44">
        <f t="shared" si="40"/>
        <v>0</v>
      </c>
      <c r="S71" s="44">
        <f t="shared" si="41"/>
        <v>0</v>
      </c>
      <c r="T71" s="45"/>
      <c r="U71" s="45"/>
      <c r="V71" s="45"/>
      <c r="W71" s="45"/>
      <c r="X71" s="45"/>
    </row>
    <row r="72" spans="2:24" s="54" customFormat="1" ht="18" customHeight="1">
      <c r="B72" s="47"/>
      <c r="C72" s="48">
        <v>3299</v>
      </c>
      <c r="D72" s="49" t="s">
        <v>74</v>
      </c>
      <c r="E72" s="50">
        <f t="shared" si="42"/>
        <v>0</v>
      </c>
      <c r="F72" s="50"/>
      <c r="G72" s="50"/>
      <c r="H72" s="50">
        <f t="shared" si="34"/>
        <v>0</v>
      </c>
      <c r="I72" s="50"/>
      <c r="J72" s="50"/>
      <c r="K72" s="50">
        <f t="shared" si="35"/>
        <v>0</v>
      </c>
      <c r="L72" s="50">
        <f t="shared" si="36"/>
        <v>0</v>
      </c>
      <c r="M72" s="51"/>
      <c r="N72" s="52"/>
      <c r="O72" s="50">
        <f t="shared" si="37"/>
        <v>0</v>
      </c>
      <c r="P72" s="50">
        <f t="shared" si="38"/>
        <v>0</v>
      </c>
      <c r="Q72" s="50">
        <f t="shared" si="39"/>
        <v>0</v>
      </c>
      <c r="R72" s="50">
        <f t="shared" si="40"/>
        <v>0</v>
      </c>
      <c r="S72" s="50">
        <f t="shared" si="41"/>
        <v>0</v>
      </c>
      <c r="T72" s="53"/>
      <c r="U72" s="53"/>
      <c r="V72" s="53"/>
      <c r="W72" s="53"/>
      <c r="X72" s="53"/>
    </row>
    <row r="73" spans="1:24" s="46" customFormat="1" ht="19.5" customHeight="1">
      <c r="A73" s="84"/>
      <c r="B73" s="55"/>
      <c r="C73" s="42">
        <v>343</v>
      </c>
      <c r="D73" s="43" t="s">
        <v>83</v>
      </c>
      <c r="E73" s="44">
        <f t="shared" si="42"/>
        <v>0</v>
      </c>
      <c r="F73" s="44">
        <f>SUM(F74,)</f>
        <v>0</v>
      </c>
      <c r="G73" s="44">
        <f>SUM(G74,)</f>
        <v>0</v>
      </c>
      <c r="H73" s="44">
        <f t="shared" si="34"/>
        <v>0</v>
      </c>
      <c r="I73" s="44">
        <f>SUM(I74,)</f>
        <v>0</v>
      </c>
      <c r="J73" s="44">
        <f>SUM(J74,)</f>
        <v>0</v>
      </c>
      <c r="K73" s="44">
        <f t="shared" si="35"/>
        <v>0</v>
      </c>
      <c r="L73" s="44">
        <f t="shared" si="36"/>
        <v>0</v>
      </c>
      <c r="M73" s="85">
        <f>I73-L73+G73</f>
        <v>0</v>
      </c>
      <c r="N73" s="86">
        <f>SUM(N74,)</f>
        <v>0</v>
      </c>
      <c r="O73" s="44">
        <f t="shared" si="37"/>
        <v>0</v>
      </c>
      <c r="P73" s="44">
        <f t="shared" si="38"/>
        <v>0</v>
      </c>
      <c r="Q73" s="44">
        <f t="shared" si="39"/>
        <v>0</v>
      </c>
      <c r="R73" s="44">
        <f t="shared" si="40"/>
        <v>0</v>
      </c>
      <c r="S73" s="44">
        <f t="shared" si="41"/>
        <v>0</v>
      </c>
      <c r="T73" s="45"/>
      <c r="U73" s="45"/>
      <c r="V73" s="45"/>
      <c r="W73" s="45"/>
      <c r="X73" s="45"/>
    </row>
    <row r="74" spans="2:24" s="80" customFormat="1" ht="18" customHeight="1">
      <c r="B74" s="47"/>
      <c r="C74" s="48">
        <v>3431</v>
      </c>
      <c r="D74" s="49" t="s">
        <v>85</v>
      </c>
      <c r="E74" s="50">
        <f t="shared" si="42"/>
        <v>0</v>
      </c>
      <c r="F74" s="50"/>
      <c r="G74" s="50"/>
      <c r="H74" s="50">
        <f t="shared" si="34"/>
        <v>0</v>
      </c>
      <c r="I74" s="50"/>
      <c r="J74" s="50"/>
      <c r="K74" s="50">
        <f t="shared" si="35"/>
        <v>0</v>
      </c>
      <c r="L74" s="50">
        <f t="shared" si="36"/>
        <v>0</v>
      </c>
      <c r="M74" s="51"/>
      <c r="N74" s="52"/>
      <c r="O74" s="50">
        <f t="shared" si="37"/>
        <v>0</v>
      </c>
      <c r="P74" s="50">
        <f t="shared" si="38"/>
        <v>0</v>
      </c>
      <c r="Q74" s="50">
        <f t="shared" si="39"/>
        <v>0</v>
      </c>
      <c r="R74" s="50">
        <f t="shared" si="40"/>
        <v>0</v>
      </c>
      <c r="S74" s="50">
        <f t="shared" si="41"/>
        <v>0</v>
      </c>
      <c r="T74" s="79"/>
      <c r="U74" s="79"/>
      <c r="V74" s="79"/>
      <c r="W74" s="79"/>
      <c r="X74" s="79"/>
    </row>
    <row r="75" spans="2:19" ht="22.5" customHeight="1">
      <c r="B75" s="3" t="s">
        <v>90</v>
      </c>
      <c r="C75" s="1"/>
      <c r="D75" s="1"/>
      <c r="E75" s="38">
        <f t="shared" si="42"/>
        <v>0</v>
      </c>
      <c r="F75" s="38">
        <f aca="true" t="shared" si="43" ref="F75:S75">SUM(F76)</f>
        <v>0</v>
      </c>
      <c r="G75" s="38">
        <f t="shared" si="43"/>
        <v>0</v>
      </c>
      <c r="H75" s="38">
        <f t="shared" si="43"/>
        <v>0</v>
      </c>
      <c r="I75" s="38">
        <f t="shared" si="43"/>
        <v>0</v>
      </c>
      <c r="J75" s="38">
        <f t="shared" si="43"/>
        <v>0</v>
      </c>
      <c r="K75" s="38">
        <f t="shared" si="43"/>
        <v>0</v>
      </c>
      <c r="L75" s="38">
        <f t="shared" si="43"/>
        <v>0</v>
      </c>
      <c r="M75" s="38">
        <f t="shared" si="43"/>
        <v>0</v>
      </c>
      <c r="N75" s="38">
        <f t="shared" si="43"/>
        <v>0</v>
      </c>
      <c r="O75" s="38">
        <f t="shared" si="43"/>
        <v>0</v>
      </c>
      <c r="P75" s="38">
        <f t="shared" si="43"/>
        <v>0</v>
      </c>
      <c r="Q75" s="38">
        <f t="shared" si="43"/>
        <v>0</v>
      </c>
      <c r="R75" s="38">
        <f t="shared" si="43"/>
        <v>0</v>
      </c>
      <c r="S75" s="38">
        <f t="shared" si="43"/>
        <v>0</v>
      </c>
    </row>
    <row r="76" spans="2:19" ht="22.5" customHeight="1">
      <c r="B76" s="2" t="s">
        <v>31</v>
      </c>
      <c r="C76" s="115"/>
      <c r="D76" s="115"/>
      <c r="E76" s="40">
        <f t="shared" si="42"/>
        <v>0</v>
      </c>
      <c r="F76" s="40">
        <f aca="true" t="shared" si="44" ref="F76:S76">SUM(F77,F79)</f>
        <v>0</v>
      </c>
      <c r="G76" s="40">
        <f t="shared" si="44"/>
        <v>0</v>
      </c>
      <c r="H76" s="40">
        <f t="shared" si="44"/>
        <v>0</v>
      </c>
      <c r="I76" s="40">
        <f t="shared" si="44"/>
        <v>0</v>
      </c>
      <c r="J76" s="40">
        <f t="shared" si="44"/>
        <v>0</v>
      </c>
      <c r="K76" s="40">
        <f t="shared" si="44"/>
        <v>0</v>
      </c>
      <c r="L76" s="40">
        <f t="shared" si="44"/>
        <v>0</v>
      </c>
      <c r="M76" s="40">
        <f t="shared" si="44"/>
        <v>0</v>
      </c>
      <c r="N76" s="40">
        <f t="shared" si="44"/>
        <v>0</v>
      </c>
      <c r="O76" s="40">
        <f t="shared" si="44"/>
        <v>0</v>
      </c>
      <c r="P76" s="40">
        <f t="shared" si="44"/>
        <v>0</v>
      </c>
      <c r="Q76" s="40">
        <f t="shared" si="44"/>
        <v>0</v>
      </c>
      <c r="R76" s="40">
        <f t="shared" si="44"/>
        <v>0</v>
      </c>
      <c r="S76" s="40">
        <f t="shared" si="44"/>
        <v>0</v>
      </c>
    </row>
    <row r="77" spans="2:24" s="46" customFormat="1" ht="19.5" customHeight="1">
      <c r="B77" s="41"/>
      <c r="C77" s="42">
        <v>322</v>
      </c>
      <c r="D77" s="43" t="s">
        <v>40</v>
      </c>
      <c r="E77" s="44">
        <f t="shared" si="42"/>
        <v>0</v>
      </c>
      <c r="F77" s="44">
        <f aca="true" t="shared" si="45" ref="F77:S77">SUM(F78)</f>
        <v>0</v>
      </c>
      <c r="G77" s="44">
        <f t="shared" si="45"/>
        <v>0</v>
      </c>
      <c r="H77" s="44">
        <f t="shared" si="45"/>
        <v>0</v>
      </c>
      <c r="I77" s="44">
        <f t="shared" si="45"/>
        <v>0</v>
      </c>
      <c r="J77" s="44">
        <f t="shared" si="45"/>
        <v>0</v>
      </c>
      <c r="K77" s="44">
        <f t="shared" si="45"/>
        <v>0</v>
      </c>
      <c r="L77" s="44">
        <f t="shared" si="45"/>
        <v>0</v>
      </c>
      <c r="M77" s="44">
        <f t="shared" si="45"/>
        <v>0</v>
      </c>
      <c r="N77" s="44">
        <f t="shared" si="45"/>
        <v>0</v>
      </c>
      <c r="O77" s="44">
        <f t="shared" si="45"/>
        <v>0</v>
      </c>
      <c r="P77" s="44">
        <f t="shared" si="45"/>
        <v>0</v>
      </c>
      <c r="Q77" s="44">
        <f t="shared" si="45"/>
        <v>0</v>
      </c>
      <c r="R77" s="44">
        <f t="shared" si="45"/>
        <v>0</v>
      </c>
      <c r="S77" s="44">
        <f t="shared" si="45"/>
        <v>0</v>
      </c>
      <c r="T77" s="45"/>
      <c r="U77" s="45"/>
      <c r="V77" s="45"/>
      <c r="W77" s="45"/>
      <c r="X77" s="45"/>
    </row>
    <row r="78" spans="2:24" s="80" customFormat="1" ht="18" customHeight="1">
      <c r="B78" s="47"/>
      <c r="C78" s="48">
        <v>3224</v>
      </c>
      <c r="D78" s="49" t="s">
        <v>52</v>
      </c>
      <c r="E78" s="50">
        <f t="shared" si="42"/>
        <v>0</v>
      </c>
      <c r="F78" s="50"/>
      <c r="G78" s="50"/>
      <c r="H78" s="50">
        <f>G78-F78</f>
        <v>0</v>
      </c>
      <c r="I78" s="50"/>
      <c r="J78" s="50"/>
      <c r="K78" s="50">
        <f>G78+J78</f>
        <v>0</v>
      </c>
      <c r="L78" s="50">
        <f>I78-H78</f>
        <v>0</v>
      </c>
      <c r="M78" s="51"/>
      <c r="N78" s="52"/>
      <c r="O78" s="50">
        <f>M78+N78</f>
        <v>0</v>
      </c>
      <c r="P78" s="50">
        <f>O78-H78</f>
        <v>0</v>
      </c>
      <c r="Q78" s="50">
        <f>G78+I78+P78</f>
        <v>0</v>
      </c>
      <c r="R78" s="50">
        <f>E78+O78</f>
        <v>0</v>
      </c>
      <c r="S78" s="50">
        <f>R78-K78</f>
        <v>0</v>
      </c>
      <c r="T78" s="79"/>
      <c r="U78" s="79"/>
      <c r="V78" s="79"/>
      <c r="W78" s="79"/>
      <c r="X78" s="79"/>
    </row>
    <row r="79" spans="2:24" s="46" customFormat="1" ht="19.5" customHeight="1">
      <c r="B79" s="41"/>
      <c r="C79" s="42">
        <v>323</v>
      </c>
      <c r="D79" s="43" t="s">
        <v>56</v>
      </c>
      <c r="E79" s="44">
        <f t="shared" si="42"/>
        <v>0</v>
      </c>
      <c r="F79" s="44">
        <f aca="true" t="shared" si="46" ref="F79:S79">SUM(F80)</f>
        <v>0</v>
      </c>
      <c r="G79" s="44">
        <f t="shared" si="46"/>
        <v>0</v>
      </c>
      <c r="H79" s="44">
        <f t="shared" si="46"/>
        <v>0</v>
      </c>
      <c r="I79" s="44">
        <f t="shared" si="46"/>
        <v>0</v>
      </c>
      <c r="J79" s="44">
        <f t="shared" si="46"/>
        <v>0</v>
      </c>
      <c r="K79" s="44">
        <f t="shared" si="46"/>
        <v>0</v>
      </c>
      <c r="L79" s="44">
        <f t="shared" si="46"/>
        <v>0</v>
      </c>
      <c r="M79" s="44">
        <f t="shared" si="46"/>
        <v>0</v>
      </c>
      <c r="N79" s="44">
        <f t="shared" si="46"/>
        <v>0</v>
      </c>
      <c r="O79" s="44">
        <f t="shared" si="46"/>
        <v>0</v>
      </c>
      <c r="P79" s="44">
        <f t="shared" si="46"/>
        <v>0</v>
      </c>
      <c r="Q79" s="44">
        <f t="shared" si="46"/>
        <v>0</v>
      </c>
      <c r="R79" s="44">
        <f t="shared" si="46"/>
        <v>0</v>
      </c>
      <c r="S79" s="44">
        <f t="shared" si="46"/>
        <v>0</v>
      </c>
      <c r="T79" s="45"/>
      <c r="U79" s="45"/>
      <c r="V79" s="45"/>
      <c r="W79" s="45"/>
      <c r="X79" s="45"/>
    </row>
    <row r="80" spans="2:24" s="54" customFormat="1" ht="18" customHeight="1">
      <c r="B80" s="47"/>
      <c r="C80" s="48">
        <v>3232</v>
      </c>
      <c r="D80" s="49" t="s">
        <v>60</v>
      </c>
      <c r="E80" s="50">
        <f t="shared" si="42"/>
        <v>0</v>
      </c>
      <c r="F80" s="50"/>
      <c r="G80" s="50"/>
      <c r="H80" s="50">
        <f>G80-F80</f>
        <v>0</v>
      </c>
      <c r="I80" s="50"/>
      <c r="J80" s="50"/>
      <c r="K80" s="50">
        <f>G80+J80</f>
        <v>0</v>
      </c>
      <c r="L80" s="50">
        <f>I80-H80</f>
        <v>0</v>
      </c>
      <c r="M80" s="51"/>
      <c r="N80" s="52"/>
      <c r="O80" s="50">
        <f>M80+N80</f>
        <v>0</v>
      </c>
      <c r="P80" s="50">
        <f>O80-H80</f>
        <v>0</v>
      </c>
      <c r="Q80" s="50">
        <f>G80+I80+P80</f>
        <v>0</v>
      </c>
      <c r="R80" s="50">
        <f>E80+O80</f>
        <v>0</v>
      </c>
      <c r="S80" s="50">
        <f>R80-K80</f>
        <v>0</v>
      </c>
      <c r="T80" s="53"/>
      <c r="U80" s="53"/>
      <c r="V80" s="53"/>
      <c r="W80" s="53"/>
      <c r="X80" s="53"/>
    </row>
    <row r="81" spans="2:19" ht="22.5" customHeight="1">
      <c r="B81" s="3" t="s">
        <v>91</v>
      </c>
      <c r="C81" s="1"/>
      <c r="D81" s="1"/>
      <c r="E81" s="38">
        <f t="shared" si="42"/>
        <v>0</v>
      </c>
      <c r="F81" s="38">
        <f aca="true" t="shared" si="47" ref="F81:S81">SUM(F82)</f>
        <v>0</v>
      </c>
      <c r="G81" s="38">
        <f t="shared" si="47"/>
        <v>0</v>
      </c>
      <c r="H81" s="38">
        <f t="shared" si="47"/>
        <v>0</v>
      </c>
      <c r="I81" s="38">
        <f t="shared" si="47"/>
        <v>0</v>
      </c>
      <c r="J81" s="38">
        <f t="shared" si="47"/>
        <v>0</v>
      </c>
      <c r="K81" s="38">
        <f t="shared" si="47"/>
        <v>0</v>
      </c>
      <c r="L81" s="38">
        <f t="shared" si="47"/>
        <v>0</v>
      </c>
      <c r="M81" s="38">
        <f t="shared" si="47"/>
        <v>0</v>
      </c>
      <c r="N81" s="38">
        <f t="shared" si="47"/>
        <v>0</v>
      </c>
      <c r="O81" s="38">
        <f t="shared" si="47"/>
        <v>0</v>
      </c>
      <c r="P81" s="38">
        <f t="shared" si="47"/>
        <v>0</v>
      </c>
      <c r="Q81" s="38">
        <f t="shared" si="47"/>
        <v>0</v>
      </c>
      <c r="R81" s="38">
        <f t="shared" si="47"/>
        <v>0</v>
      </c>
      <c r="S81" s="38">
        <f t="shared" si="47"/>
        <v>0</v>
      </c>
    </row>
    <row r="82" spans="2:19" ht="22.5" customHeight="1">
      <c r="B82" s="2" t="s">
        <v>31</v>
      </c>
      <c r="C82" s="115"/>
      <c r="D82" s="115"/>
      <c r="E82" s="40">
        <f t="shared" si="42"/>
        <v>0</v>
      </c>
      <c r="F82" s="40">
        <f aca="true" t="shared" si="48" ref="F82:S82">SUM(F83,F90,F92,F94,F96,F98)</f>
        <v>0</v>
      </c>
      <c r="G82" s="40">
        <f t="shared" si="48"/>
        <v>0</v>
      </c>
      <c r="H82" s="40">
        <f t="shared" si="48"/>
        <v>0</v>
      </c>
      <c r="I82" s="40">
        <f t="shared" si="48"/>
        <v>0</v>
      </c>
      <c r="J82" s="40">
        <f t="shared" si="48"/>
        <v>0</v>
      </c>
      <c r="K82" s="40">
        <f t="shared" si="48"/>
        <v>0</v>
      </c>
      <c r="L82" s="40">
        <f t="shared" si="48"/>
        <v>0</v>
      </c>
      <c r="M82" s="40">
        <f t="shared" si="48"/>
        <v>0</v>
      </c>
      <c r="N82" s="40">
        <f t="shared" si="48"/>
        <v>0</v>
      </c>
      <c r="O82" s="40">
        <f t="shared" si="48"/>
        <v>0</v>
      </c>
      <c r="P82" s="40">
        <f t="shared" si="48"/>
        <v>0</v>
      </c>
      <c r="Q82" s="40">
        <f t="shared" si="48"/>
        <v>0</v>
      </c>
      <c r="R82" s="40">
        <f t="shared" si="48"/>
        <v>0</v>
      </c>
      <c r="S82" s="40">
        <f t="shared" si="48"/>
        <v>0</v>
      </c>
    </row>
    <row r="83" spans="2:24" s="46" customFormat="1" ht="19.5" customHeight="1">
      <c r="B83" s="41"/>
      <c r="C83" s="42">
        <v>422</v>
      </c>
      <c r="D83" s="43" t="s">
        <v>92</v>
      </c>
      <c r="E83" s="44">
        <f t="shared" si="42"/>
        <v>0</v>
      </c>
      <c r="F83" s="44">
        <f aca="true" t="shared" si="49" ref="F83:S83">SUM(F84,F85,F86,F87,F88,F89)</f>
        <v>0</v>
      </c>
      <c r="G83" s="44">
        <f t="shared" si="49"/>
        <v>0</v>
      </c>
      <c r="H83" s="44">
        <f t="shared" si="49"/>
        <v>0</v>
      </c>
      <c r="I83" s="44">
        <f t="shared" si="49"/>
        <v>0</v>
      </c>
      <c r="J83" s="44">
        <f t="shared" si="49"/>
        <v>0</v>
      </c>
      <c r="K83" s="44">
        <f t="shared" si="49"/>
        <v>0</v>
      </c>
      <c r="L83" s="44">
        <f t="shared" si="49"/>
        <v>0</v>
      </c>
      <c r="M83" s="44">
        <f t="shared" si="49"/>
        <v>0</v>
      </c>
      <c r="N83" s="44">
        <f t="shared" si="49"/>
        <v>0</v>
      </c>
      <c r="O83" s="44">
        <f t="shared" si="49"/>
        <v>0</v>
      </c>
      <c r="P83" s="44">
        <f t="shared" si="49"/>
        <v>0</v>
      </c>
      <c r="Q83" s="44">
        <f t="shared" si="49"/>
        <v>0</v>
      </c>
      <c r="R83" s="44">
        <f t="shared" si="49"/>
        <v>0</v>
      </c>
      <c r="S83" s="44">
        <f t="shared" si="49"/>
        <v>0</v>
      </c>
      <c r="T83" s="45"/>
      <c r="U83" s="45"/>
      <c r="V83" s="45"/>
      <c r="W83" s="45"/>
      <c r="X83" s="45"/>
    </row>
    <row r="84" spans="2:24" s="54" customFormat="1" ht="18" customHeight="1">
      <c r="B84" s="47"/>
      <c r="C84" s="48">
        <v>4221</v>
      </c>
      <c r="D84" s="49" t="s">
        <v>93</v>
      </c>
      <c r="E84" s="50">
        <f t="shared" si="42"/>
        <v>0</v>
      </c>
      <c r="F84" s="50"/>
      <c r="G84" s="50"/>
      <c r="H84" s="50">
        <f aca="true" t="shared" si="50" ref="H84:H89">G84-F84</f>
        <v>0</v>
      </c>
      <c r="I84" s="50"/>
      <c r="J84" s="50"/>
      <c r="K84" s="50">
        <f aca="true" t="shared" si="51" ref="K84:K89">G84+J84</f>
        <v>0</v>
      </c>
      <c r="L84" s="50">
        <f aca="true" t="shared" si="52" ref="L84:L89">I84-H84</f>
        <v>0</v>
      </c>
      <c r="M84" s="51"/>
      <c r="N84" s="52"/>
      <c r="O84" s="50">
        <f aca="true" t="shared" si="53" ref="O84:O89">M84+N84</f>
        <v>0</v>
      </c>
      <c r="P84" s="50">
        <f aca="true" t="shared" si="54" ref="P84:P89">O84-H84</f>
        <v>0</v>
      </c>
      <c r="Q84" s="50">
        <f aca="true" t="shared" si="55" ref="Q84:Q89">G84+I84+P84</f>
        <v>0</v>
      </c>
      <c r="R84" s="50">
        <f aca="true" t="shared" si="56" ref="R84:R89">E84+O84</f>
        <v>0</v>
      </c>
      <c r="S84" s="50">
        <f aca="true" t="shared" si="57" ref="S84:S89">R84-K84</f>
        <v>0</v>
      </c>
      <c r="T84" s="53"/>
      <c r="U84" s="53"/>
      <c r="V84" s="53"/>
      <c r="W84" s="53"/>
      <c r="X84" s="53"/>
    </row>
    <row r="85" spans="2:24" s="88" customFormat="1" ht="18" customHeight="1">
      <c r="B85" s="47"/>
      <c r="C85" s="48">
        <v>4222</v>
      </c>
      <c r="D85" s="49" t="s">
        <v>94</v>
      </c>
      <c r="E85" s="50">
        <f t="shared" si="42"/>
        <v>0</v>
      </c>
      <c r="F85" s="50"/>
      <c r="G85" s="50"/>
      <c r="H85" s="50">
        <f t="shared" si="50"/>
        <v>0</v>
      </c>
      <c r="I85" s="50"/>
      <c r="J85" s="50"/>
      <c r="K85" s="50">
        <f t="shared" si="51"/>
        <v>0</v>
      </c>
      <c r="L85" s="50">
        <f t="shared" si="52"/>
        <v>0</v>
      </c>
      <c r="M85" s="51"/>
      <c r="N85" s="52"/>
      <c r="O85" s="50">
        <f t="shared" si="53"/>
        <v>0</v>
      </c>
      <c r="P85" s="50">
        <f t="shared" si="54"/>
        <v>0</v>
      </c>
      <c r="Q85" s="50">
        <f t="shared" si="55"/>
        <v>0</v>
      </c>
      <c r="R85" s="50">
        <f t="shared" si="56"/>
        <v>0</v>
      </c>
      <c r="S85" s="50">
        <f t="shared" si="57"/>
        <v>0</v>
      </c>
      <c r="T85" s="87"/>
      <c r="U85" s="87"/>
      <c r="V85" s="87"/>
      <c r="W85" s="87"/>
      <c r="X85" s="87"/>
    </row>
    <row r="86" spans="2:24" s="88" customFormat="1" ht="18" customHeight="1">
      <c r="B86" s="47"/>
      <c r="C86" s="48">
        <v>4223</v>
      </c>
      <c r="D86" s="49" t="s">
        <v>95</v>
      </c>
      <c r="E86" s="50">
        <f aca="true" t="shared" si="58" ref="E86:E117">F86+I86</f>
        <v>0</v>
      </c>
      <c r="F86" s="50"/>
      <c r="G86" s="50"/>
      <c r="H86" s="50">
        <f t="shared" si="50"/>
        <v>0</v>
      </c>
      <c r="I86" s="50"/>
      <c r="J86" s="50"/>
      <c r="K86" s="50">
        <f t="shared" si="51"/>
        <v>0</v>
      </c>
      <c r="L86" s="50">
        <f t="shared" si="52"/>
        <v>0</v>
      </c>
      <c r="M86" s="51"/>
      <c r="N86" s="52"/>
      <c r="O86" s="50">
        <f t="shared" si="53"/>
        <v>0</v>
      </c>
      <c r="P86" s="50">
        <f t="shared" si="54"/>
        <v>0</v>
      </c>
      <c r="Q86" s="50">
        <f t="shared" si="55"/>
        <v>0</v>
      </c>
      <c r="R86" s="50">
        <f t="shared" si="56"/>
        <v>0</v>
      </c>
      <c r="S86" s="50">
        <f t="shared" si="57"/>
        <v>0</v>
      </c>
      <c r="T86" s="87"/>
      <c r="U86" s="87"/>
      <c r="V86" s="87"/>
      <c r="W86" s="87"/>
      <c r="X86" s="87"/>
    </row>
    <row r="87" spans="2:24" s="88" customFormat="1" ht="18" customHeight="1">
      <c r="B87" s="47"/>
      <c r="C87" s="48">
        <v>4225</v>
      </c>
      <c r="D87" s="49" t="s">
        <v>96</v>
      </c>
      <c r="E87" s="50">
        <f t="shared" si="58"/>
        <v>0</v>
      </c>
      <c r="F87" s="50"/>
      <c r="G87" s="50"/>
      <c r="H87" s="50">
        <f t="shared" si="50"/>
        <v>0</v>
      </c>
      <c r="I87" s="50"/>
      <c r="J87" s="50"/>
      <c r="K87" s="50">
        <f t="shared" si="51"/>
        <v>0</v>
      </c>
      <c r="L87" s="50">
        <f t="shared" si="52"/>
        <v>0</v>
      </c>
      <c r="M87" s="51"/>
      <c r="N87" s="52"/>
      <c r="O87" s="50">
        <f t="shared" si="53"/>
        <v>0</v>
      </c>
      <c r="P87" s="50">
        <f t="shared" si="54"/>
        <v>0</v>
      </c>
      <c r="Q87" s="50">
        <f t="shared" si="55"/>
        <v>0</v>
      </c>
      <c r="R87" s="50">
        <f t="shared" si="56"/>
        <v>0</v>
      </c>
      <c r="S87" s="50">
        <f t="shared" si="57"/>
        <v>0</v>
      </c>
      <c r="T87" s="87"/>
      <c r="U87" s="87"/>
      <c r="V87" s="87"/>
      <c r="W87" s="87"/>
      <c r="X87" s="87"/>
    </row>
    <row r="88" spans="2:24" s="88" customFormat="1" ht="18" customHeight="1">
      <c r="B88" s="47"/>
      <c r="C88" s="48">
        <v>4226</v>
      </c>
      <c r="D88" s="49" t="s">
        <v>97</v>
      </c>
      <c r="E88" s="50">
        <f t="shared" si="58"/>
        <v>0</v>
      </c>
      <c r="F88" s="50"/>
      <c r="G88" s="50"/>
      <c r="H88" s="50">
        <f t="shared" si="50"/>
        <v>0</v>
      </c>
      <c r="I88" s="50"/>
      <c r="J88" s="50"/>
      <c r="K88" s="50">
        <f t="shared" si="51"/>
        <v>0</v>
      </c>
      <c r="L88" s="50">
        <f t="shared" si="52"/>
        <v>0</v>
      </c>
      <c r="M88" s="51"/>
      <c r="N88" s="52"/>
      <c r="O88" s="50">
        <f t="shared" si="53"/>
        <v>0</v>
      </c>
      <c r="P88" s="50">
        <f t="shared" si="54"/>
        <v>0</v>
      </c>
      <c r="Q88" s="50">
        <f t="shared" si="55"/>
        <v>0</v>
      </c>
      <c r="R88" s="50">
        <f t="shared" si="56"/>
        <v>0</v>
      </c>
      <c r="S88" s="50">
        <f t="shared" si="57"/>
        <v>0</v>
      </c>
      <c r="T88" s="87"/>
      <c r="U88" s="87"/>
      <c r="V88" s="87"/>
      <c r="W88" s="87"/>
      <c r="X88" s="87"/>
    </row>
    <row r="89" spans="2:24" s="88" customFormat="1" ht="18" customHeight="1">
      <c r="B89" s="47"/>
      <c r="C89" s="48">
        <v>4227</v>
      </c>
      <c r="D89" s="49" t="s">
        <v>98</v>
      </c>
      <c r="E89" s="50">
        <f t="shared" si="58"/>
        <v>0</v>
      </c>
      <c r="F89" s="50"/>
      <c r="G89" s="50"/>
      <c r="H89" s="50">
        <f t="shared" si="50"/>
        <v>0</v>
      </c>
      <c r="I89" s="50"/>
      <c r="J89" s="50"/>
      <c r="K89" s="50">
        <f t="shared" si="51"/>
        <v>0</v>
      </c>
      <c r="L89" s="50">
        <f t="shared" si="52"/>
        <v>0</v>
      </c>
      <c r="M89" s="51"/>
      <c r="N89" s="52"/>
      <c r="O89" s="50">
        <f t="shared" si="53"/>
        <v>0</v>
      </c>
      <c r="P89" s="50">
        <f t="shared" si="54"/>
        <v>0</v>
      </c>
      <c r="Q89" s="50">
        <f t="shared" si="55"/>
        <v>0</v>
      </c>
      <c r="R89" s="50">
        <f t="shared" si="56"/>
        <v>0</v>
      </c>
      <c r="S89" s="50">
        <f t="shared" si="57"/>
        <v>0</v>
      </c>
      <c r="T89" s="87"/>
      <c r="U89" s="87"/>
      <c r="V89" s="87"/>
      <c r="W89" s="87"/>
      <c r="X89" s="87"/>
    </row>
    <row r="90" spans="2:24" s="46" customFormat="1" ht="19.5" customHeight="1">
      <c r="B90" s="41"/>
      <c r="C90" s="42">
        <v>423</v>
      </c>
      <c r="D90" s="43" t="s">
        <v>99</v>
      </c>
      <c r="E90" s="44">
        <f t="shared" si="58"/>
        <v>0</v>
      </c>
      <c r="F90" s="44">
        <f aca="true" t="shared" si="59" ref="F90:S90">SUM(F91)</f>
        <v>0</v>
      </c>
      <c r="G90" s="44">
        <f t="shared" si="59"/>
        <v>0</v>
      </c>
      <c r="H90" s="44">
        <f t="shared" si="59"/>
        <v>0</v>
      </c>
      <c r="I90" s="44">
        <f t="shared" si="59"/>
        <v>0</v>
      </c>
      <c r="J90" s="44">
        <f t="shared" si="59"/>
        <v>0</v>
      </c>
      <c r="K90" s="44">
        <f t="shared" si="59"/>
        <v>0</v>
      </c>
      <c r="L90" s="44">
        <f t="shared" si="59"/>
        <v>0</v>
      </c>
      <c r="M90" s="44">
        <f t="shared" si="59"/>
        <v>0</v>
      </c>
      <c r="N90" s="44">
        <f t="shared" si="59"/>
        <v>0</v>
      </c>
      <c r="O90" s="44">
        <f t="shared" si="59"/>
        <v>0</v>
      </c>
      <c r="P90" s="44">
        <f t="shared" si="59"/>
        <v>0</v>
      </c>
      <c r="Q90" s="44">
        <f t="shared" si="59"/>
        <v>0</v>
      </c>
      <c r="R90" s="44">
        <f t="shared" si="59"/>
        <v>0</v>
      </c>
      <c r="S90" s="44">
        <f t="shared" si="59"/>
        <v>0</v>
      </c>
      <c r="T90" s="45"/>
      <c r="U90" s="45"/>
      <c r="V90" s="45"/>
      <c r="W90" s="45"/>
      <c r="X90" s="45"/>
    </row>
    <row r="91" spans="2:24" s="54" customFormat="1" ht="18" customHeight="1">
      <c r="B91" s="47"/>
      <c r="C91" s="48">
        <v>4231</v>
      </c>
      <c r="D91" s="49" t="s">
        <v>100</v>
      </c>
      <c r="E91" s="50">
        <f t="shared" si="58"/>
        <v>0</v>
      </c>
      <c r="F91" s="50"/>
      <c r="G91" s="50"/>
      <c r="H91" s="50">
        <f>G91-F91</f>
        <v>0</v>
      </c>
      <c r="I91" s="50"/>
      <c r="J91" s="50"/>
      <c r="K91" s="50">
        <f>G91+J91</f>
        <v>0</v>
      </c>
      <c r="L91" s="50">
        <f>I91-H91</f>
        <v>0</v>
      </c>
      <c r="M91" s="51"/>
      <c r="N91" s="52"/>
      <c r="O91" s="50">
        <f>M91+N91</f>
        <v>0</v>
      </c>
      <c r="P91" s="50">
        <f>O91-H91</f>
        <v>0</v>
      </c>
      <c r="Q91" s="50">
        <f>G91+I91+P91</f>
        <v>0</v>
      </c>
      <c r="R91" s="50">
        <f>E91+O91</f>
        <v>0</v>
      </c>
      <c r="S91" s="50">
        <f>R91-K91</f>
        <v>0</v>
      </c>
      <c r="T91" s="53"/>
      <c r="U91" s="53"/>
      <c r="V91" s="53"/>
      <c r="W91" s="53"/>
      <c r="X91" s="53"/>
    </row>
    <row r="92" spans="2:24" s="46" customFormat="1" ht="19.5" customHeight="1">
      <c r="B92" s="41"/>
      <c r="C92" s="42">
        <v>424</v>
      </c>
      <c r="D92" s="43" t="s">
        <v>101</v>
      </c>
      <c r="E92" s="44">
        <f t="shared" si="58"/>
        <v>0</v>
      </c>
      <c r="F92" s="44">
        <f aca="true" t="shared" si="60" ref="F92:S92">SUM(F93)</f>
        <v>0</v>
      </c>
      <c r="G92" s="44">
        <f t="shared" si="60"/>
        <v>0</v>
      </c>
      <c r="H92" s="44">
        <f t="shared" si="60"/>
        <v>0</v>
      </c>
      <c r="I92" s="44">
        <f t="shared" si="60"/>
        <v>0</v>
      </c>
      <c r="J92" s="44">
        <f t="shared" si="60"/>
        <v>0</v>
      </c>
      <c r="K92" s="44">
        <f t="shared" si="60"/>
        <v>0</v>
      </c>
      <c r="L92" s="44">
        <f t="shared" si="60"/>
        <v>0</v>
      </c>
      <c r="M92" s="44">
        <f t="shared" si="60"/>
        <v>0</v>
      </c>
      <c r="N92" s="44">
        <f t="shared" si="60"/>
        <v>0</v>
      </c>
      <c r="O92" s="44">
        <f t="shared" si="60"/>
        <v>0</v>
      </c>
      <c r="P92" s="44">
        <f t="shared" si="60"/>
        <v>0</v>
      </c>
      <c r="Q92" s="44">
        <f t="shared" si="60"/>
        <v>0</v>
      </c>
      <c r="R92" s="44">
        <f t="shared" si="60"/>
        <v>0</v>
      </c>
      <c r="S92" s="44">
        <f t="shared" si="60"/>
        <v>0</v>
      </c>
      <c r="T92" s="45"/>
      <c r="U92" s="45"/>
      <c r="V92" s="45"/>
      <c r="W92" s="45"/>
      <c r="X92" s="45"/>
    </row>
    <row r="93" spans="2:24" s="54" customFormat="1" ht="18" customHeight="1">
      <c r="B93" s="47"/>
      <c r="C93" s="48">
        <v>4241</v>
      </c>
      <c r="D93" s="49" t="s">
        <v>101</v>
      </c>
      <c r="E93" s="50">
        <f t="shared" si="58"/>
        <v>0</v>
      </c>
      <c r="F93" s="50"/>
      <c r="G93" s="50"/>
      <c r="H93" s="50">
        <f>G93-F93</f>
        <v>0</v>
      </c>
      <c r="I93" s="50"/>
      <c r="J93" s="50"/>
      <c r="K93" s="50">
        <f>G93+J93</f>
        <v>0</v>
      </c>
      <c r="L93" s="50">
        <f>I93-H93</f>
        <v>0</v>
      </c>
      <c r="M93" s="51"/>
      <c r="N93" s="52"/>
      <c r="O93" s="50">
        <f>M93+N93</f>
        <v>0</v>
      </c>
      <c r="P93" s="50">
        <f>O93-H93</f>
        <v>0</v>
      </c>
      <c r="Q93" s="50">
        <f>G93+I93+P93</f>
        <v>0</v>
      </c>
      <c r="R93" s="50">
        <f>E93+O93</f>
        <v>0</v>
      </c>
      <c r="S93" s="50">
        <f>R93-K93</f>
        <v>0</v>
      </c>
      <c r="T93" s="53"/>
      <c r="U93" s="53"/>
      <c r="V93" s="53"/>
      <c r="W93" s="53"/>
      <c r="X93" s="53"/>
    </row>
    <row r="94" spans="2:24" s="46" customFormat="1" ht="19.5" customHeight="1">
      <c r="B94" s="41"/>
      <c r="C94" s="42">
        <v>451</v>
      </c>
      <c r="D94" s="43" t="s">
        <v>102</v>
      </c>
      <c r="E94" s="44">
        <f t="shared" si="58"/>
        <v>0</v>
      </c>
      <c r="F94" s="44">
        <f aca="true" t="shared" si="61" ref="F94:S94">SUM(F95)</f>
        <v>0</v>
      </c>
      <c r="G94" s="44">
        <f t="shared" si="61"/>
        <v>0</v>
      </c>
      <c r="H94" s="44">
        <f t="shared" si="61"/>
        <v>0</v>
      </c>
      <c r="I94" s="44">
        <f t="shared" si="61"/>
        <v>0</v>
      </c>
      <c r="J94" s="44">
        <f t="shared" si="61"/>
        <v>0</v>
      </c>
      <c r="K94" s="44">
        <f t="shared" si="61"/>
        <v>0</v>
      </c>
      <c r="L94" s="44">
        <f t="shared" si="61"/>
        <v>0</v>
      </c>
      <c r="M94" s="44">
        <f t="shared" si="61"/>
        <v>0</v>
      </c>
      <c r="N94" s="44">
        <f t="shared" si="61"/>
        <v>0</v>
      </c>
      <c r="O94" s="44">
        <f t="shared" si="61"/>
        <v>0</v>
      </c>
      <c r="P94" s="44">
        <f t="shared" si="61"/>
        <v>0</v>
      </c>
      <c r="Q94" s="44">
        <f t="shared" si="61"/>
        <v>0</v>
      </c>
      <c r="R94" s="44">
        <f t="shared" si="61"/>
        <v>0</v>
      </c>
      <c r="S94" s="44">
        <f t="shared" si="61"/>
        <v>0</v>
      </c>
      <c r="T94" s="45"/>
      <c r="U94" s="45"/>
      <c r="V94" s="45"/>
      <c r="W94" s="45"/>
      <c r="X94" s="45"/>
    </row>
    <row r="95" spans="2:24" s="54" customFormat="1" ht="18" customHeight="1">
      <c r="B95" s="47"/>
      <c r="C95" s="48">
        <v>4511</v>
      </c>
      <c r="D95" s="49" t="s">
        <v>102</v>
      </c>
      <c r="E95" s="50">
        <f t="shared" si="58"/>
        <v>0</v>
      </c>
      <c r="F95" s="50"/>
      <c r="G95" s="50"/>
      <c r="H95" s="50">
        <f>G95-F95</f>
        <v>0</v>
      </c>
      <c r="I95" s="50"/>
      <c r="J95" s="50"/>
      <c r="K95" s="50">
        <f>G95+J95</f>
        <v>0</v>
      </c>
      <c r="L95" s="50">
        <f>I95-H95</f>
        <v>0</v>
      </c>
      <c r="M95" s="51"/>
      <c r="N95" s="52"/>
      <c r="O95" s="50">
        <f>M95+N95</f>
        <v>0</v>
      </c>
      <c r="P95" s="50">
        <f>O95-H95</f>
        <v>0</v>
      </c>
      <c r="Q95" s="50">
        <f>G95+I95+P95</f>
        <v>0</v>
      </c>
      <c r="R95" s="50">
        <f>E95+O95</f>
        <v>0</v>
      </c>
      <c r="S95" s="50">
        <f>R95-K95</f>
        <v>0</v>
      </c>
      <c r="T95" s="53"/>
      <c r="U95" s="53"/>
      <c r="V95" s="53"/>
      <c r="W95" s="53"/>
      <c r="X95" s="53"/>
    </row>
    <row r="96" spans="2:24" s="46" customFormat="1" ht="19.5" customHeight="1">
      <c r="B96" s="41"/>
      <c r="C96" s="42">
        <v>452</v>
      </c>
      <c r="D96" s="43" t="s">
        <v>103</v>
      </c>
      <c r="E96" s="44">
        <f t="shared" si="58"/>
        <v>0</v>
      </c>
      <c r="F96" s="44">
        <f aca="true" t="shared" si="62" ref="F96:S96">SUM(F97)</f>
        <v>0</v>
      </c>
      <c r="G96" s="44">
        <f t="shared" si="62"/>
        <v>0</v>
      </c>
      <c r="H96" s="44">
        <f t="shared" si="62"/>
        <v>0</v>
      </c>
      <c r="I96" s="44">
        <f t="shared" si="62"/>
        <v>0</v>
      </c>
      <c r="J96" s="44">
        <f t="shared" si="62"/>
        <v>0</v>
      </c>
      <c r="K96" s="44">
        <f t="shared" si="62"/>
        <v>0</v>
      </c>
      <c r="L96" s="44">
        <f t="shared" si="62"/>
        <v>0</v>
      </c>
      <c r="M96" s="44">
        <f t="shared" si="62"/>
        <v>0</v>
      </c>
      <c r="N96" s="44">
        <f t="shared" si="62"/>
        <v>0</v>
      </c>
      <c r="O96" s="44">
        <f t="shared" si="62"/>
        <v>0</v>
      </c>
      <c r="P96" s="44">
        <f t="shared" si="62"/>
        <v>0</v>
      </c>
      <c r="Q96" s="44">
        <f t="shared" si="62"/>
        <v>0</v>
      </c>
      <c r="R96" s="44">
        <f t="shared" si="62"/>
        <v>0</v>
      </c>
      <c r="S96" s="44">
        <f t="shared" si="62"/>
        <v>0</v>
      </c>
      <c r="T96" s="45"/>
      <c r="U96" s="45"/>
      <c r="V96" s="45"/>
      <c r="W96" s="45"/>
      <c r="X96" s="45"/>
    </row>
    <row r="97" spans="2:24" s="54" customFormat="1" ht="18" customHeight="1">
      <c r="B97" s="47"/>
      <c r="C97" s="48">
        <v>4521</v>
      </c>
      <c r="D97" s="49" t="s">
        <v>103</v>
      </c>
      <c r="E97" s="50">
        <f t="shared" si="58"/>
        <v>0</v>
      </c>
      <c r="F97" s="50"/>
      <c r="G97" s="50"/>
      <c r="H97" s="50">
        <f>G97-F97</f>
        <v>0</v>
      </c>
      <c r="I97" s="50"/>
      <c r="J97" s="50"/>
      <c r="K97" s="50">
        <f>G97+J97</f>
        <v>0</v>
      </c>
      <c r="L97" s="50">
        <f>I97-H97</f>
        <v>0</v>
      </c>
      <c r="M97" s="51"/>
      <c r="N97" s="52"/>
      <c r="O97" s="50">
        <f>M97+N97</f>
        <v>0</v>
      </c>
      <c r="P97" s="50">
        <f>O97-H97</f>
        <v>0</v>
      </c>
      <c r="Q97" s="50">
        <f>G97+I97+P97</f>
        <v>0</v>
      </c>
      <c r="R97" s="50">
        <f>E97+O97</f>
        <v>0</v>
      </c>
      <c r="S97" s="50">
        <f>R97-K97</f>
        <v>0</v>
      </c>
      <c r="T97" s="53"/>
      <c r="U97" s="53"/>
      <c r="V97" s="53"/>
      <c r="W97" s="53"/>
      <c r="X97" s="53"/>
    </row>
    <row r="98" spans="2:24" s="46" customFormat="1" ht="19.5" customHeight="1">
      <c r="B98" s="41"/>
      <c r="C98" s="42">
        <v>453</v>
      </c>
      <c r="D98" s="43" t="s">
        <v>104</v>
      </c>
      <c r="E98" s="44">
        <f t="shared" si="58"/>
        <v>0</v>
      </c>
      <c r="F98" s="44">
        <f aca="true" t="shared" si="63" ref="F98:S98">SUM(F99)</f>
        <v>0</v>
      </c>
      <c r="G98" s="44">
        <f t="shared" si="63"/>
        <v>0</v>
      </c>
      <c r="H98" s="44">
        <f t="shared" si="63"/>
        <v>0</v>
      </c>
      <c r="I98" s="44">
        <f t="shared" si="63"/>
        <v>0</v>
      </c>
      <c r="J98" s="44">
        <f t="shared" si="63"/>
        <v>0</v>
      </c>
      <c r="K98" s="44">
        <f t="shared" si="63"/>
        <v>0</v>
      </c>
      <c r="L98" s="44">
        <f t="shared" si="63"/>
        <v>0</v>
      </c>
      <c r="M98" s="44">
        <f t="shared" si="63"/>
        <v>0</v>
      </c>
      <c r="N98" s="44">
        <f t="shared" si="63"/>
        <v>0</v>
      </c>
      <c r="O98" s="44">
        <f t="shared" si="63"/>
        <v>0</v>
      </c>
      <c r="P98" s="44">
        <f t="shared" si="63"/>
        <v>0</v>
      </c>
      <c r="Q98" s="44">
        <f t="shared" si="63"/>
        <v>0</v>
      </c>
      <c r="R98" s="44">
        <f t="shared" si="63"/>
        <v>0</v>
      </c>
      <c r="S98" s="44">
        <f t="shared" si="63"/>
        <v>0</v>
      </c>
      <c r="T98" s="45"/>
      <c r="U98" s="45"/>
      <c r="V98" s="45"/>
      <c r="W98" s="45"/>
      <c r="X98" s="45"/>
    </row>
    <row r="99" spans="2:24" s="54" customFormat="1" ht="18" customHeight="1">
      <c r="B99" s="47"/>
      <c r="C99" s="48">
        <v>4531</v>
      </c>
      <c r="D99" s="49" t="s">
        <v>104</v>
      </c>
      <c r="E99" s="50">
        <f t="shared" si="58"/>
        <v>0</v>
      </c>
      <c r="F99" s="50"/>
      <c r="G99" s="50"/>
      <c r="H99" s="50">
        <f>G99-F99</f>
        <v>0</v>
      </c>
      <c r="I99" s="50"/>
      <c r="J99" s="50"/>
      <c r="K99" s="50">
        <f>G99+J99</f>
        <v>0</v>
      </c>
      <c r="L99" s="50">
        <f>I99-H99</f>
        <v>0</v>
      </c>
      <c r="M99" s="51"/>
      <c r="N99" s="52"/>
      <c r="O99" s="50">
        <f>M99+N99</f>
        <v>0</v>
      </c>
      <c r="P99" s="50">
        <f>O99-H99</f>
        <v>0</v>
      </c>
      <c r="Q99" s="50">
        <f>G99+I99+P99</f>
        <v>0</v>
      </c>
      <c r="R99" s="50">
        <f>E99+O99</f>
        <v>0</v>
      </c>
      <c r="S99" s="50">
        <f>R99-K99</f>
        <v>0</v>
      </c>
      <c r="T99" s="53"/>
      <c r="U99" s="53"/>
      <c r="V99" s="53"/>
      <c r="W99" s="53"/>
      <c r="X99" s="53"/>
    </row>
    <row r="100" spans="2:19" ht="24.75" customHeight="1">
      <c r="B100" s="5" t="s">
        <v>105</v>
      </c>
      <c r="C100" s="4"/>
      <c r="D100" s="4"/>
      <c r="E100" s="36">
        <f t="shared" si="58"/>
        <v>6880</v>
      </c>
      <c r="F100" s="36">
        <f aca="true" t="shared" si="64" ref="F100:S100">SUM(F101,F117,F135,F139,F143,)</f>
        <v>6880</v>
      </c>
      <c r="G100" s="36">
        <f t="shared" si="64"/>
        <v>6873.13</v>
      </c>
      <c r="H100" s="36">
        <f t="shared" si="64"/>
        <v>-6.869999999999891</v>
      </c>
      <c r="I100" s="36">
        <f t="shared" si="64"/>
        <v>0</v>
      </c>
      <c r="J100" s="36">
        <f t="shared" si="64"/>
        <v>0</v>
      </c>
      <c r="K100" s="36">
        <f t="shared" si="64"/>
        <v>6873.13</v>
      </c>
      <c r="L100" s="36">
        <f t="shared" si="64"/>
        <v>6.869999999999891</v>
      </c>
      <c r="M100" s="36">
        <f t="shared" si="64"/>
        <v>21369</v>
      </c>
      <c r="N100" s="36">
        <f t="shared" si="64"/>
        <v>0</v>
      </c>
      <c r="O100" s="36">
        <f t="shared" si="64"/>
        <v>21369</v>
      </c>
      <c r="P100" s="36">
        <f t="shared" si="64"/>
        <v>21375.87</v>
      </c>
      <c r="Q100" s="36">
        <f t="shared" si="64"/>
        <v>28249</v>
      </c>
      <c r="R100" s="36">
        <f t="shared" si="64"/>
        <v>28249</v>
      </c>
      <c r="S100" s="36">
        <f t="shared" si="64"/>
        <v>21375.87</v>
      </c>
    </row>
    <row r="101" spans="2:19" ht="22.5" customHeight="1">
      <c r="B101" s="3" t="s">
        <v>106</v>
      </c>
      <c r="C101" s="1"/>
      <c r="D101" s="1"/>
      <c r="E101" s="38">
        <f t="shared" si="58"/>
        <v>0</v>
      </c>
      <c r="F101" s="38">
        <f aca="true" t="shared" si="65" ref="F101:S101">SUM(F102)</f>
        <v>0</v>
      </c>
      <c r="G101" s="38">
        <f t="shared" si="65"/>
        <v>0</v>
      </c>
      <c r="H101" s="38">
        <f t="shared" si="65"/>
        <v>0</v>
      </c>
      <c r="I101" s="38">
        <f t="shared" si="65"/>
        <v>0</v>
      </c>
      <c r="J101" s="38">
        <f t="shared" si="65"/>
        <v>0</v>
      </c>
      <c r="K101" s="38">
        <f t="shared" si="65"/>
        <v>0</v>
      </c>
      <c r="L101" s="38">
        <f t="shared" si="65"/>
        <v>0</v>
      </c>
      <c r="M101" s="38">
        <f t="shared" si="65"/>
        <v>2344</v>
      </c>
      <c r="N101" s="38">
        <f t="shared" si="65"/>
        <v>0</v>
      </c>
      <c r="O101" s="38">
        <f t="shared" si="65"/>
        <v>2344</v>
      </c>
      <c r="P101" s="38">
        <f t="shared" si="65"/>
        <v>2344</v>
      </c>
      <c r="Q101" s="38">
        <f t="shared" si="65"/>
        <v>2344</v>
      </c>
      <c r="R101" s="38">
        <f t="shared" si="65"/>
        <v>2344</v>
      </c>
      <c r="S101" s="38">
        <f t="shared" si="65"/>
        <v>2344</v>
      </c>
    </row>
    <row r="102" spans="2:19" ht="22.5" customHeight="1">
      <c r="B102" s="2" t="s">
        <v>107</v>
      </c>
      <c r="C102" s="115"/>
      <c r="D102" s="115"/>
      <c r="E102" s="40">
        <f t="shared" si="58"/>
        <v>0</v>
      </c>
      <c r="F102" s="40">
        <f aca="true" t="shared" si="66" ref="F102:S102">SUM(F103,F105,F107,F112,F114)</f>
        <v>0</v>
      </c>
      <c r="G102" s="40">
        <f t="shared" si="66"/>
        <v>0</v>
      </c>
      <c r="H102" s="40">
        <f t="shared" si="66"/>
        <v>0</v>
      </c>
      <c r="I102" s="40">
        <f t="shared" si="66"/>
        <v>0</v>
      </c>
      <c r="J102" s="40">
        <f t="shared" si="66"/>
        <v>0</v>
      </c>
      <c r="K102" s="40">
        <f t="shared" si="66"/>
        <v>0</v>
      </c>
      <c r="L102" s="40">
        <f t="shared" si="66"/>
        <v>0</v>
      </c>
      <c r="M102" s="40">
        <f t="shared" si="66"/>
        <v>2344</v>
      </c>
      <c r="N102" s="40">
        <f t="shared" si="66"/>
        <v>0</v>
      </c>
      <c r="O102" s="40">
        <f t="shared" si="66"/>
        <v>2344</v>
      </c>
      <c r="P102" s="40">
        <f t="shared" si="66"/>
        <v>2344</v>
      </c>
      <c r="Q102" s="40">
        <f t="shared" si="66"/>
        <v>2344</v>
      </c>
      <c r="R102" s="40">
        <f t="shared" si="66"/>
        <v>2344</v>
      </c>
      <c r="S102" s="40">
        <f t="shared" si="66"/>
        <v>2344</v>
      </c>
    </row>
    <row r="103" spans="2:24" s="92" customFormat="1" ht="19.5" customHeight="1">
      <c r="B103" s="89"/>
      <c r="C103" s="90">
        <v>321</v>
      </c>
      <c r="D103" s="91" t="s">
        <v>32</v>
      </c>
      <c r="E103" s="44">
        <f t="shared" si="58"/>
        <v>0</v>
      </c>
      <c r="F103" s="44">
        <f aca="true" t="shared" si="67" ref="F103:S103">SUM(F104)</f>
        <v>0</v>
      </c>
      <c r="G103" s="44">
        <f t="shared" si="67"/>
        <v>0</v>
      </c>
      <c r="H103" s="44">
        <f t="shared" si="67"/>
        <v>0</v>
      </c>
      <c r="I103" s="44">
        <f t="shared" si="67"/>
        <v>0</v>
      </c>
      <c r="J103" s="44">
        <f t="shared" si="67"/>
        <v>0</v>
      </c>
      <c r="K103" s="44">
        <f t="shared" si="67"/>
        <v>0</v>
      </c>
      <c r="L103" s="44">
        <f t="shared" si="67"/>
        <v>0</v>
      </c>
      <c r="M103" s="44">
        <f t="shared" si="67"/>
        <v>0</v>
      </c>
      <c r="N103" s="44">
        <f t="shared" si="67"/>
        <v>0</v>
      </c>
      <c r="O103" s="44">
        <f t="shared" si="67"/>
        <v>0</v>
      </c>
      <c r="P103" s="44">
        <f t="shared" si="67"/>
        <v>0</v>
      </c>
      <c r="Q103" s="44">
        <f t="shared" si="67"/>
        <v>0</v>
      </c>
      <c r="R103" s="44">
        <f t="shared" si="67"/>
        <v>0</v>
      </c>
      <c r="S103" s="44">
        <f t="shared" si="67"/>
        <v>0</v>
      </c>
      <c r="T103" s="10"/>
      <c r="U103" s="10"/>
      <c r="V103" s="10"/>
      <c r="W103" s="10"/>
      <c r="X103" s="10"/>
    </row>
    <row r="104" spans="2:24" s="96" customFormat="1" ht="18" customHeight="1">
      <c r="B104" s="93"/>
      <c r="C104" s="94">
        <v>3211</v>
      </c>
      <c r="D104" s="95" t="s">
        <v>34</v>
      </c>
      <c r="E104" s="50">
        <f t="shared" si="58"/>
        <v>0</v>
      </c>
      <c r="F104" s="50"/>
      <c r="G104" s="50"/>
      <c r="H104" s="50">
        <f>G104-F104</f>
        <v>0</v>
      </c>
      <c r="I104" s="50"/>
      <c r="J104" s="50"/>
      <c r="K104" s="50">
        <f>G104+J104</f>
        <v>0</v>
      </c>
      <c r="L104" s="50">
        <f>I104-H104</f>
        <v>0</v>
      </c>
      <c r="M104" s="51"/>
      <c r="N104" s="52"/>
      <c r="O104" s="50">
        <f>M104+N104</f>
        <v>0</v>
      </c>
      <c r="P104" s="50">
        <f>O104-H104</f>
        <v>0</v>
      </c>
      <c r="Q104" s="50">
        <f>G104+I104+P104</f>
        <v>0</v>
      </c>
      <c r="R104" s="50">
        <f>E104+O104</f>
        <v>0</v>
      </c>
      <c r="S104" s="50">
        <f>R104-K104</f>
        <v>0</v>
      </c>
      <c r="T104" s="87"/>
      <c r="U104" s="87"/>
      <c r="V104" s="87"/>
      <c r="W104" s="87"/>
      <c r="X104" s="87"/>
    </row>
    <row r="105" spans="2:24" s="92" customFormat="1" ht="19.5" customHeight="1">
      <c r="B105" s="89"/>
      <c r="C105" s="90">
        <v>322</v>
      </c>
      <c r="D105" s="91" t="s">
        <v>40</v>
      </c>
      <c r="E105" s="44">
        <f t="shared" si="58"/>
        <v>0</v>
      </c>
      <c r="F105" s="44">
        <f aca="true" t="shared" si="68" ref="F105:S105">SUM(F106)</f>
        <v>0</v>
      </c>
      <c r="G105" s="44">
        <f t="shared" si="68"/>
        <v>0</v>
      </c>
      <c r="H105" s="44">
        <f t="shared" si="68"/>
        <v>0</v>
      </c>
      <c r="I105" s="44">
        <f t="shared" si="68"/>
        <v>0</v>
      </c>
      <c r="J105" s="44">
        <f t="shared" si="68"/>
        <v>0</v>
      </c>
      <c r="K105" s="44">
        <f t="shared" si="68"/>
        <v>0</v>
      </c>
      <c r="L105" s="44">
        <f t="shared" si="68"/>
        <v>0</v>
      </c>
      <c r="M105" s="44">
        <f t="shared" si="68"/>
        <v>0</v>
      </c>
      <c r="N105" s="44">
        <f t="shared" si="68"/>
        <v>0</v>
      </c>
      <c r="O105" s="44">
        <f t="shared" si="68"/>
        <v>0</v>
      </c>
      <c r="P105" s="44">
        <f t="shared" si="68"/>
        <v>0</v>
      </c>
      <c r="Q105" s="44">
        <f t="shared" si="68"/>
        <v>0</v>
      </c>
      <c r="R105" s="44">
        <f t="shared" si="68"/>
        <v>0</v>
      </c>
      <c r="S105" s="44">
        <f t="shared" si="68"/>
        <v>0</v>
      </c>
      <c r="T105" s="10"/>
      <c r="U105" s="10"/>
      <c r="V105" s="10"/>
      <c r="W105" s="10"/>
      <c r="X105" s="10"/>
    </row>
    <row r="106" spans="2:24" s="96" customFormat="1" ht="18" customHeight="1">
      <c r="B106" s="93"/>
      <c r="C106" s="94">
        <v>3221</v>
      </c>
      <c r="D106" s="95" t="s">
        <v>42</v>
      </c>
      <c r="E106" s="50">
        <f t="shared" si="58"/>
        <v>0</v>
      </c>
      <c r="F106" s="50"/>
      <c r="G106" s="50"/>
      <c r="H106" s="50">
        <f>G106-F106</f>
        <v>0</v>
      </c>
      <c r="I106" s="50"/>
      <c r="J106" s="50"/>
      <c r="K106" s="50">
        <f>G106+J106</f>
        <v>0</v>
      </c>
      <c r="L106" s="50">
        <f>I106-H106</f>
        <v>0</v>
      </c>
      <c r="M106" s="51"/>
      <c r="N106" s="52"/>
      <c r="O106" s="50">
        <f>M106+N106</f>
        <v>0</v>
      </c>
      <c r="P106" s="50">
        <f>O106-H106</f>
        <v>0</v>
      </c>
      <c r="Q106" s="50">
        <f>G106+I106+P106</f>
        <v>0</v>
      </c>
      <c r="R106" s="50">
        <f>E106+O106</f>
        <v>0</v>
      </c>
      <c r="S106" s="50">
        <f>R106-K106</f>
        <v>0</v>
      </c>
      <c r="T106" s="87"/>
      <c r="U106" s="87"/>
      <c r="V106" s="87"/>
      <c r="W106" s="87"/>
      <c r="X106" s="87"/>
    </row>
    <row r="107" spans="2:24" s="92" customFormat="1" ht="19.5" customHeight="1">
      <c r="B107" s="89"/>
      <c r="C107" s="90">
        <v>323</v>
      </c>
      <c r="D107" s="91" t="s">
        <v>56</v>
      </c>
      <c r="E107" s="44">
        <f t="shared" si="58"/>
        <v>0</v>
      </c>
      <c r="F107" s="44">
        <f aca="true" t="shared" si="69" ref="F107:S107">SUM(F108,F109,F110,F111)</f>
        <v>0</v>
      </c>
      <c r="G107" s="44">
        <f t="shared" si="69"/>
        <v>0</v>
      </c>
      <c r="H107" s="44">
        <f t="shared" si="69"/>
        <v>0</v>
      </c>
      <c r="I107" s="44">
        <f t="shared" si="69"/>
        <v>0</v>
      </c>
      <c r="J107" s="44">
        <f t="shared" si="69"/>
        <v>0</v>
      </c>
      <c r="K107" s="44">
        <f t="shared" si="69"/>
        <v>0</v>
      </c>
      <c r="L107" s="44">
        <f t="shared" si="69"/>
        <v>0</v>
      </c>
      <c r="M107" s="44">
        <f t="shared" si="69"/>
        <v>1664</v>
      </c>
      <c r="N107" s="44">
        <f t="shared" si="69"/>
        <v>0</v>
      </c>
      <c r="O107" s="44">
        <f t="shared" si="69"/>
        <v>1664</v>
      </c>
      <c r="P107" s="44">
        <f t="shared" si="69"/>
        <v>1664</v>
      </c>
      <c r="Q107" s="44">
        <f t="shared" si="69"/>
        <v>1664</v>
      </c>
      <c r="R107" s="44">
        <f t="shared" si="69"/>
        <v>1664</v>
      </c>
      <c r="S107" s="44">
        <f t="shared" si="69"/>
        <v>1664</v>
      </c>
      <c r="T107" s="10"/>
      <c r="U107" s="10"/>
      <c r="V107" s="10"/>
      <c r="W107" s="10"/>
      <c r="X107" s="10"/>
    </row>
    <row r="108" spans="2:24" s="96" customFormat="1" ht="18" customHeight="1">
      <c r="B108" s="93"/>
      <c r="C108" s="94">
        <v>3231</v>
      </c>
      <c r="D108" s="95" t="s">
        <v>58</v>
      </c>
      <c r="E108" s="50">
        <f t="shared" si="58"/>
        <v>0</v>
      </c>
      <c r="F108" s="50"/>
      <c r="G108" s="50"/>
      <c r="H108" s="50">
        <f>G108-F108</f>
        <v>0</v>
      </c>
      <c r="I108" s="50"/>
      <c r="J108" s="50"/>
      <c r="K108" s="50">
        <f>G108+J108</f>
        <v>0</v>
      </c>
      <c r="L108" s="50">
        <f>I108-H108</f>
        <v>0</v>
      </c>
      <c r="M108" s="51"/>
      <c r="N108" s="52"/>
      <c r="O108" s="50">
        <f>M108+N108</f>
        <v>0</v>
      </c>
      <c r="P108" s="50">
        <f>O108-H108</f>
        <v>0</v>
      </c>
      <c r="Q108" s="50">
        <f>G108+I108+P108</f>
        <v>0</v>
      </c>
      <c r="R108" s="50">
        <f>E108+O108</f>
        <v>0</v>
      </c>
      <c r="S108" s="50">
        <f>R108-K108</f>
        <v>0</v>
      </c>
      <c r="T108" s="87"/>
      <c r="U108" s="87"/>
      <c r="V108" s="87"/>
      <c r="W108" s="87"/>
      <c r="X108" s="87"/>
    </row>
    <row r="109" spans="2:24" s="96" customFormat="1" ht="18" customHeight="1">
      <c r="B109" s="93"/>
      <c r="C109" s="94">
        <v>3233</v>
      </c>
      <c r="D109" s="95" t="s">
        <v>61</v>
      </c>
      <c r="E109" s="50">
        <f t="shared" si="58"/>
        <v>0</v>
      </c>
      <c r="F109" s="50"/>
      <c r="G109" s="50"/>
      <c r="H109" s="50">
        <f>G109-F109</f>
        <v>0</v>
      </c>
      <c r="I109" s="50"/>
      <c r="J109" s="50"/>
      <c r="K109" s="50">
        <f>G109+J109</f>
        <v>0</v>
      </c>
      <c r="L109" s="50">
        <f>I109-H109</f>
        <v>0</v>
      </c>
      <c r="M109" s="51"/>
      <c r="N109" s="52"/>
      <c r="O109" s="50">
        <f>M109+N109</f>
        <v>0</v>
      </c>
      <c r="P109" s="50">
        <f>O109-H109</f>
        <v>0</v>
      </c>
      <c r="Q109" s="50">
        <f>G109+I109+P109</f>
        <v>0</v>
      </c>
      <c r="R109" s="50">
        <f>E109+O109</f>
        <v>0</v>
      </c>
      <c r="S109" s="50">
        <f>R109-K109</f>
        <v>0</v>
      </c>
      <c r="T109" s="87"/>
      <c r="U109" s="87"/>
      <c r="V109" s="87"/>
      <c r="W109" s="87"/>
      <c r="X109" s="87"/>
    </row>
    <row r="110" spans="2:24" s="54" customFormat="1" ht="18" customHeight="1">
      <c r="B110" s="47"/>
      <c r="C110" s="48">
        <v>3237</v>
      </c>
      <c r="D110" s="49" t="s">
        <v>68</v>
      </c>
      <c r="E110" s="50">
        <f t="shared" si="58"/>
        <v>0</v>
      </c>
      <c r="F110" s="50"/>
      <c r="G110" s="50"/>
      <c r="H110" s="50">
        <f>G110-F110</f>
        <v>0</v>
      </c>
      <c r="I110" s="50"/>
      <c r="J110" s="50"/>
      <c r="K110" s="50">
        <f>G110+J110</f>
        <v>0</v>
      </c>
      <c r="L110" s="50">
        <f>I110-H110</f>
        <v>0</v>
      </c>
      <c r="M110" s="51"/>
      <c r="N110" s="52"/>
      <c r="O110" s="50">
        <f>M110+N110</f>
        <v>0</v>
      </c>
      <c r="P110" s="50">
        <f>O110-H110</f>
        <v>0</v>
      </c>
      <c r="Q110" s="50">
        <f>G110+I110+P110</f>
        <v>0</v>
      </c>
      <c r="R110" s="50">
        <f>E110+O110</f>
        <v>0</v>
      </c>
      <c r="S110" s="50">
        <f>R110-K110</f>
        <v>0</v>
      </c>
      <c r="T110" s="53"/>
      <c r="U110" s="53"/>
      <c r="V110" s="53"/>
      <c r="W110" s="53"/>
      <c r="X110" s="53"/>
    </row>
    <row r="111" spans="2:24" s="96" customFormat="1" ht="18" customHeight="1">
      <c r="B111" s="93"/>
      <c r="C111" s="94">
        <v>3239</v>
      </c>
      <c r="D111" s="95" t="s">
        <v>72</v>
      </c>
      <c r="E111" s="50">
        <f t="shared" si="58"/>
        <v>0</v>
      </c>
      <c r="F111" s="50"/>
      <c r="G111" s="50"/>
      <c r="H111" s="50">
        <f>G111-F111</f>
        <v>0</v>
      </c>
      <c r="I111" s="50"/>
      <c r="J111" s="50"/>
      <c r="K111" s="50">
        <f>G111+J111</f>
        <v>0</v>
      </c>
      <c r="L111" s="50">
        <f>I111-H111</f>
        <v>0</v>
      </c>
      <c r="M111" s="51">
        <v>1664</v>
      </c>
      <c r="N111" s="52"/>
      <c r="O111" s="50">
        <f>M111+N111</f>
        <v>1664</v>
      </c>
      <c r="P111" s="50">
        <f>O111-H111</f>
        <v>1664</v>
      </c>
      <c r="Q111" s="50">
        <f>G111+I111+P111</f>
        <v>1664</v>
      </c>
      <c r="R111" s="50">
        <f>E111+O111</f>
        <v>1664</v>
      </c>
      <c r="S111" s="50">
        <f>R111-K111</f>
        <v>1664</v>
      </c>
      <c r="T111" s="87"/>
      <c r="U111" s="87"/>
      <c r="V111" s="87"/>
      <c r="W111" s="87"/>
      <c r="X111" s="87"/>
    </row>
    <row r="112" spans="2:24" s="92" customFormat="1" ht="19.5" customHeight="1">
      <c r="B112" s="89"/>
      <c r="C112" s="90">
        <v>324</v>
      </c>
      <c r="D112" s="91" t="s">
        <v>108</v>
      </c>
      <c r="E112" s="44">
        <f t="shared" si="58"/>
        <v>0</v>
      </c>
      <c r="F112" s="44">
        <f aca="true" t="shared" si="70" ref="F112:S112">SUM(F113)</f>
        <v>0</v>
      </c>
      <c r="G112" s="44">
        <f t="shared" si="70"/>
        <v>0</v>
      </c>
      <c r="H112" s="44">
        <f t="shared" si="70"/>
        <v>0</v>
      </c>
      <c r="I112" s="44">
        <f t="shared" si="70"/>
        <v>0</v>
      </c>
      <c r="J112" s="44">
        <f t="shared" si="70"/>
        <v>0</v>
      </c>
      <c r="K112" s="44">
        <f t="shared" si="70"/>
        <v>0</v>
      </c>
      <c r="L112" s="44">
        <f t="shared" si="70"/>
        <v>0</v>
      </c>
      <c r="M112" s="44">
        <f t="shared" si="70"/>
        <v>0</v>
      </c>
      <c r="N112" s="44">
        <f t="shared" si="70"/>
        <v>0</v>
      </c>
      <c r="O112" s="44">
        <f t="shared" si="70"/>
        <v>0</v>
      </c>
      <c r="P112" s="44">
        <f t="shared" si="70"/>
        <v>0</v>
      </c>
      <c r="Q112" s="44">
        <f t="shared" si="70"/>
        <v>0</v>
      </c>
      <c r="R112" s="44">
        <f t="shared" si="70"/>
        <v>0</v>
      </c>
      <c r="S112" s="44">
        <f t="shared" si="70"/>
        <v>0</v>
      </c>
      <c r="T112" s="10"/>
      <c r="U112" s="10"/>
      <c r="V112" s="10"/>
      <c r="W112" s="10"/>
      <c r="X112" s="10"/>
    </row>
    <row r="113" spans="2:24" s="96" customFormat="1" ht="18" customHeight="1">
      <c r="B113" s="93"/>
      <c r="C113" s="94">
        <v>3241</v>
      </c>
      <c r="D113" s="95" t="s">
        <v>108</v>
      </c>
      <c r="E113" s="50">
        <f t="shared" si="58"/>
        <v>0</v>
      </c>
      <c r="F113" s="50"/>
      <c r="G113" s="50"/>
      <c r="H113" s="50">
        <f>G113-F113</f>
        <v>0</v>
      </c>
      <c r="I113" s="50"/>
      <c r="J113" s="50"/>
      <c r="K113" s="50">
        <f>G113+J113</f>
        <v>0</v>
      </c>
      <c r="L113" s="50">
        <f>I113-H113</f>
        <v>0</v>
      </c>
      <c r="M113" s="51"/>
      <c r="N113" s="52"/>
      <c r="O113" s="50">
        <f>M113+N113</f>
        <v>0</v>
      </c>
      <c r="P113" s="50">
        <f>O113-H113</f>
        <v>0</v>
      </c>
      <c r="Q113" s="50">
        <f>G113+I113+P113</f>
        <v>0</v>
      </c>
      <c r="R113" s="50">
        <f>E113+O113</f>
        <v>0</v>
      </c>
      <c r="S113" s="50">
        <f>R113-K113</f>
        <v>0</v>
      </c>
      <c r="T113" s="87"/>
      <c r="U113" s="87"/>
      <c r="V113" s="87"/>
      <c r="W113" s="87"/>
      <c r="X113" s="87"/>
    </row>
    <row r="114" spans="2:24" s="92" customFormat="1" ht="19.5" customHeight="1">
      <c r="B114" s="89"/>
      <c r="C114" s="90">
        <v>329</v>
      </c>
      <c r="D114" s="91" t="s">
        <v>74</v>
      </c>
      <c r="E114" s="44">
        <f t="shared" si="58"/>
        <v>0</v>
      </c>
      <c r="F114" s="44">
        <f aca="true" t="shared" si="71" ref="F114:S114">SUM(F115,F116)</f>
        <v>0</v>
      </c>
      <c r="G114" s="44">
        <f t="shared" si="71"/>
        <v>0</v>
      </c>
      <c r="H114" s="44">
        <f t="shared" si="71"/>
        <v>0</v>
      </c>
      <c r="I114" s="44">
        <f t="shared" si="71"/>
        <v>0</v>
      </c>
      <c r="J114" s="44">
        <f t="shared" si="71"/>
        <v>0</v>
      </c>
      <c r="K114" s="44">
        <f t="shared" si="71"/>
        <v>0</v>
      </c>
      <c r="L114" s="44">
        <f t="shared" si="71"/>
        <v>0</v>
      </c>
      <c r="M114" s="44">
        <f t="shared" si="71"/>
        <v>680</v>
      </c>
      <c r="N114" s="44">
        <f t="shared" si="71"/>
        <v>0</v>
      </c>
      <c r="O114" s="44">
        <f t="shared" si="71"/>
        <v>680</v>
      </c>
      <c r="P114" s="44">
        <f t="shared" si="71"/>
        <v>680</v>
      </c>
      <c r="Q114" s="44">
        <f t="shared" si="71"/>
        <v>680</v>
      </c>
      <c r="R114" s="44">
        <f t="shared" si="71"/>
        <v>680</v>
      </c>
      <c r="S114" s="44">
        <f t="shared" si="71"/>
        <v>680</v>
      </c>
      <c r="T114" s="10"/>
      <c r="U114" s="10"/>
      <c r="V114" s="10"/>
      <c r="W114" s="10"/>
      <c r="X114" s="10"/>
    </row>
    <row r="115" spans="2:24" s="96" customFormat="1" ht="18" customHeight="1">
      <c r="B115" s="93"/>
      <c r="C115" s="94">
        <v>3291</v>
      </c>
      <c r="D115" s="95" t="s">
        <v>109</v>
      </c>
      <c r="E115" s="50">
        <f t="shared" si="58"/>
        <v>0</v>
      </c>
      <c r="F115" s="50"/>
      <c r="G115" s="50"/>
      <c r="H115" s="50">
        <f>G115-F115</f>
        <v>0</v>
      </c>
      <c r="I115" s="50"/>
      <c r="J115" s="50"/>
      <c r="K115" s="50">
        <f>G115+J115</f>
        <v>0</v>
      </c>
      <c r="L115" s="50">
        <f>I115-H115</f>
        <v>0</v>
      </c>
      <c r="M115" s="51">
        <v>680</v>
      </c>
      <c r="N115" s="52"/>
      <c r="O115" s="50">
        <f>M115+N115</f>
        <v>680</v>
      </c>
      <c r="P115" s="50">
        <f>O115-H115</f>
        <v>680</v>
      </c>
      <c r="Q115" s="50">
        <f>G115+I115+P115</f>
        <v>680</v>
      </c>
      <c r="R115" s="50">
        <f>E115+O115</f>
        <v>680</v>
      </c>
      <c r="S115" s="50">
        <f>R115-K115</f>
        <v>680</v>
      </c>
      <c r="T115" s="87"/>
      <c r="U115" s="87"/>
      <c r="V115" s="87"/>
      <c r="W115" s="87"/>
      <c r="X115" s="87"/>
    </row>
    <row r="116" spans="2:24" s="96" customFormat="1" ht="18" customHeight="1">
      <c r="B116" s="93"/>
      <c r="C116" s="94">
        <v>3299</v>
      </c>
      <c r="D116" s="95" t="s">
        <v>74</v>
      </c>
      <c r="E116" s="50">
        <f t="shared" si="58"/>
        <v>0</v>
      </c>
      <c r="F116" s="50"/>
      <c r="G116" s="50"/>
      <c r="H116" s="50">
        <f>G116-F116</f>
        <v>0</v>
      </c>
      <c r="I116" s="50"/>
      <c r="J116" s="50"/>
      <c r="K116" s="50">
        <f>G116+J116</f>
        <v>0</v>
      </c>
      <c r="L116" s="50">
        <f>I116-H116</f>
        <v>0</v>
      </c>
      <c r="M116" s="51"/>
      <c r="N116" s="52"/>
      <c r="O116" s="50">
        <f>M116+N116</f>
        <v>0</v>
      </c>
      <c r="P116" s="50">
        <f>O116-H116</f>
        <v>0</v>
      </c>
      <c r="Q116" s="50">
        <f>G116+I116+P116</f>
        <v>0</v>
      </c>
      <c r="R116" s="50">
        <f>E116+O116</f>
        <v>0</v>
      </c>
      <c r="S116" s="50">
        <f>R116-K116</f>
        <v>0</v>
      </c>
      <c r="T116" s="87"/>
      <c r="U116" s="87"/>
      <c r="V116" s="87"/>
      <c r="W116" s="87"/>
      <c r="X116" s="87"/>
    </row>
    <row r="117" spans="2:19" ht="22.5" customHeight="1">
      <c r="B117" s="3" t="s">
        <v>110</v>
      </c>
      <c r="C117" s="1"/>
      <c r="D117" s="1"/>
      <c r="E117" s="38">
        <f t="shared" si="58"/>
        <v>6880</v>
      </c>
      <c r="F117" s="38">
        <f aca="true" t="shared" si="72" ref="F117:S117">SUM(F118)</f>
        <v>6880</v>
      </c>
      <c r="G117" s="38">
        <f t="shared" si="72"/>
        <v>6873.13</v>
      </c>
      <c r="H117" s="38">
        <f t="shared" si="72"/>
        <v>-6.869999999999891</v>
      </c>
      <c r="I117" s="38">
        <f t="shared" si="72"/>
        <v>0</v>
      </c>
      <c r="J117" s="38">
        <f t="shared" si="72"/>
        <v>0</v>
      </c>
      <c r="K117" s="38">
        <f t="shared" si="72"/>
        <v>6873.13</v>
      </c>
      <c r="L117" s="38">
        <f t="shared" si="72"/>
        <v>6.869999999999891</v>
      </c>
      <c r="M117" s="38">
        <f t="shared" si="72"/>
        <v>19025</v>
      </c>
      <c r="N117" s="38">
        <f t="shared" si="72"/>
        <v>0</v>
      </c>
      <c r="O117" s="38">
        <f t="shared" si="72"/>
        <v>19025</v>
      </c>
      <c r="P117" s="38">
        <f t="shared" si="72"/>
        <v>19031.87</v>
      </c>
      <c r="Q117" s="38">
        <f t="shared" si="72"/>
        <v>25905</v>
      </c>
      <c r="R117" s="38">
        <f t="shared" si="72"/>
        <v>25905</v>
      </c>
      <c r="S117" s="38">
        <f t="shared" si="72"/>
        <v>19031.87</v>
      </c>
    </row>
    <row r="118" spans="2:19" ht="22.5" customHeight="1">
      <c r="B118" s="2" t="s">
        <v>107</v>
      </c>
      <c r="C118" s="115"/>
      <c r="D118" s="115"/>
      <c r="E118" s="40">
        <f aca="true" t="shared" si="73" ref="E118:E146">F118+I118</f>
        <v>6880</v>
      </c>
      <c r="F118" s="40">
        <f aca="true" t="shared" si="74" ref="F118:S118">SUM(F119,F121,F123,F129,F131,F133)</f>
        <v>6880</v>
      </c>
      <c r="G118" s="40">
        <f t="shared" si="74"/>
        <v>6873.13</v>
      </c>
      <c r="H118" s="40">
        <f t="shared" si="74"/>
        <v>-6.869999999999891</v>
      </c>
      <c r="I118" s="40">
        <f t="shared" si="74"/>
        <v>0</v>
      </c>
      <c r="J118" s="40">
        <f t="shared" si="74"/>
        <v>0</v>
      </c>
      <c r="K118" s="40">
        <f t="shared" si="74"/>
        <v>6873.13</v>
      </c>
      <c r="L118" s="40">
        <f t="shared" si="74"/>
        <v>6.869999999999891</v>
      </c>
      <c r="M118" s="40">
        <f t="shared" si="74"/>
        <v>19025</v>
      </c>
      <c r="N118" s="40">
        <f t="shared" si="74"/>
        <v>0</v>
      </c>
      <c r="O118" s="40">
        <f t="shared" si="74"/>
        <v>19025</v>
      </c>
      <c r="P118" s="40">
        <f t="shared" si="74"/>
        <v>19031.87</v>
      </c>
      <c r="Q118" s="40">
        <f t="shared" si="74"/>
        <v>25905</v>
      </c>
      <c r="R118" s="40">
        <f t="shared" si="74"/>
        <v>25905</v>
      </c>
      <c r="S118" s="40">
        <f t="shared" si="74"/>
        <v>19031.87</v>
      </c>
    </row>
    <row r="119" spans="2:24" s="92" customFormat="1" ht="19.5" customHeight="1">
      <c r="B119" s="97"/>
      <c r="C119" s="90">
        <v>322</v>
      </c>
      <c r="D119" s="91" t="s">
        <v>40</v>
      </c>
      <c r="E119" s="44">
        <f t="shared" si="73"/>
        <v>0</v>
      </c>
      <c r="F119" s="44">
        <f aca="true" t="shared" si="75" ref="F119:S119">SUM(F120)</f>
        <v>0</v>
      </c>
      <c r="G119" s="44">
        <f t="shared" si="75"/>
        <v>0</v>
      </c>
      <c r="H119" s="44">
        <f t="shared" si="75"/>
        <v>0</v>
      </c>
      <c r="I119" s="44">
        <f t="shared" si="75"/>
        <v>0</v>
      </c>
      <c r="J119" s="44">
        <f t="shared" si="75"/>
        <v>0</v>
      </c>
      <c r="K119" s="44">
        <f t="shared" si="75"/>
        <v>0</v>
      </c>
      <c r="L119" s="44">
        <f t="shared" si="75"/>
        <v>0</v>
      </c>
      <c r="M119" s="44">
        <f t="shared" si="75"/>
        <v>0</v>
      </c>
      <c r="N119" s="44">
        <f t="shared" si="75"/>
        <v>0</v>
      </c>
      <c r="O119" s="44">
        <f t="shared" si="75"/>
        <v>0</v>
      </c>
      <c r="P119" s="44">
        <f t="shared" si="75"/>
        <v>0</v>
      </c>
      <c r="Q119" s="44">
        <f t="shared" si="75"/>
        <v>0</v>
      </c>
      <c r="R119" s="44">
        <f t="shared" si="75"/>
        <v>0</v>
      </c>
      <c r="S119" s="44">
        <f t="shared" si="75"/>
        <v>0</v>
      </c>
      <c r="T119" s="10"/>
      <c r="U119" s="10"/>
      <c r="V119" s="10"/>
      <c r="W119" s="10"/>
      <c r="X119" s="10"/>
    </row>
    <row r="120" spans="2:24" s="96" customFormat="1" ht="18" customHeight="1">
      <c r="B120" s="98"/>
      <c r="C120" s="94">
        <v>3224</v>
      </c>
      <c r="D120" s="95" t="s">
        <v>52</v>
      </c>
      <c r="E120" s="50">
        <f t="shared" si="73"/>
        <v>0</v>
      </c>
      <c r="F120" s="50"/>
      <c r="G120" s="50"/>
      <c r="H120" s="50">
        <f>G120-F120</f>
        <v>0</v>
      </c>
      <c r="I120" s="50"/>
      <c r="J120" s="99"/>
      <c r="K120" s="99">
        <f>G120+J120</f>
        <v>0</v>
      </c>
      <c r="L120" s="99">
        <f>I120-H120</f>
        <v>0</v>
      </c>
      <c r="M120" s="100"/>
      <c r="N120" s="52"/>
      <c r="O120" s="50">
        <f>M120+N120</f>
        <v>0</v>
      </c>
      <c r="P120" s="50">
        <f>O120-H120</f>
        <v>0</v>
      </c>
      <c r="Q120" s="50">
        <f>G120+I120+P120</f>
        <v>0</v>
      </c>
      <c r="R120" s="50">
        <f>E120+O120</f>
        <v>0</v>
      </c>
      <c r="S120" s="99">
        <f>R120-K120</f>
        <v>0</v>
      </c>
      <c r="T120" s="87"/>
      <c r="U120" s="87"/>
      <c r="V120" s="87"/>
      <c r="W120" s="87"/>
      <c r="X120" s="87"/>
    </row>
    <row r="121" spans="2:24" s="92" customFormat="1" ht="19.5" customHeight="1">
      <c r="B121" s="97"/>
      <c r="C121" s="90">
        <v>323</v>
      </c>
      <c r="D121" s="91" t="s">
        <v>56</v>
      </c>
      <c r="E121" s="44">
        <f t="shared" si="73"/>
        <v>0</v>
      </c>
      <c r="F121" s="44">
        <f aca="true" t="shared" si="76" ref="F121:S121">SUM(F122,)</f>
        <v>0</v>
      </c>
      <c r="G121" s="44">
        <f t="shared" si="76"/>
        <v>0</v>
      </c>
      <c r="H121" s="44">
        <f t="shared" si="76"/>
        <v>0</v>
      </c>
      <c r="I121" s="44">
        <f t="shared" si="76"/>
        <v>0</v>
      </c>
      <c r="J121" s="44">
        <f t="shared" si="76"/>
        <v>0</v>
      </c>
      <c r="K121" s="44">
        <f t="shared" si="76"/>
        <v>0</v>
      </c>
      <c r="L121" s="44">
        <f t="shared" si="76"/>
        <v>0</v>
      </c>
      <c r="M121" s="44">
        <f t="shared" si="76"/>
        <v>0</v>
      </c>
      <c r="N121" s="44">
        <f t="shared" si="76"/>
        <v>0</v>
      </c>
      <c r="O121" s="44">
        <f t="shared" si="76"/>
        <v>0</v>
      </c>
      <c r="P121" s="44">
        <f t="shared" si="76"/>
        <v>0</v>
      </c>
      <c r="Q121" s="44">
        <f t="shared" si="76"/>
        <v>0</v>
      </c>
      <c r="R121" s="44">
        <f t="shared" si="76"/>
        <v>0</v>
      </c>
      <c r="S121" s="44">
        <f t="shared" si="76"/>
        <v>0</v>
      </c>
      <c r="T121" s="10"/>
      <c r="U121" s="10"/>
      <c r="V121" s="10"/>
      <c r="W121" s="10"/>
      <c r="X121" s="10"/>
    </row>
    <row r="122" spans="2:24" s="96" customFormat="1" ht="18" customHeight="1">
      <c r="B122" s="98"/>
      <c r="C122" s="94">
        <v>3232</v>
      </c>
      <c r="D122" s="95" t="s">
        <v>60</v>
      </c>
      <c r="E122" s="50">
        <f t="shared" si="73"/>
        <v>0</v>
      </c>
      <c r="F122" s="50"/>
      <c r="G122" s="50"/>
      <c r="H122" s="50">
        <f>G122-F122</f>
        <v>0</v>
      </c>
      <c r="I122" s="50"/>
      <c r="J122" s="99"/>
      <c r="K122" s="99">
        <f>G122+J122</f>
        <v>0</v>
      </c>
      <c r="L122" s="99">
        <f>I122-H122</f>
        <v>0</v>
      </c>
      <c r="M122" s="100"/>
      <c r="N122" s="52"/>
      <c r="O122" s="50">
        <f>M122+N122</f>
        <v>0</v>
      </c>
      <c r="P122" s="50">
        <f>O122-H122</f>
        <v>0</v>
      </c>
      <c r="Q122" s="50">
        <f>G122+I122+P122</f>
        <v>0</v>
      </c>
      <c r="R122" s="50">
        <f>E122+O122</f>
        <v>0</v>
      </c>
      <c r="S122" s="99">
        <f>R122-K122</f>
        <v>0</v>
      </c>
      <c r="T122" s="87"/>
      <c r="U122" s="87"/>
      <c r="V122" s="87"/>
      <c r="W122" s="87"/>
      <c r="X122" s="87"/>
    </row>
    <row r="123" spans="2:24" s="92" customFormat="1" ht="19.5" customHeight="1">
      <c r="B123" s="97"/>
      <c r="C123" s="90">
        <v>422</v>
      </c>
      <c r="D123" s="91" t="s">
        <v>92</v>
      </c>
      <c r="E123" s="44">
        <f t="shared" si="73"/>
        <v>6880</v>
      </c>
      <c r="F123" s="44">
        <f aca="true" t="shared" si="77" ref="F123:S123">SUM(F124,F125,F126,F127,F128)</f>
        <v>6880</v>
      </c>
      <c r="G123" s="44">
        <f t="shared" si="77"/>
        <v>6873.13</v>
      </c>
      <c r="H123" s="44">
        <f t="shared" si="77"/>
        <v>-6.869999999999891</v>
      </c>
      <c r="I123" s="44">
        <f t="shared" si="77"/>
        <v>0</v>
      </c>
      <c r="J123" s="44">
        <f t="shared" si="77"/>
        <v>0</v>
      </c>
      <c r="K123" s="44">
        <f t="shared" si="77"/>
        <v>6873.13</v>
      </c>
      <c r="L123" s="44">
        <f t="shared" si="77"/>
        <v>6.869999999999891</v>
      </c>
      <c r="M123" s="44">
        <f t="shared" si="77"/>
        <v>19025</v>
      </c>
      <c r="N123" s="44">
        <f t="shared" si="77"/>
        <v>0</v>
      </c>
      <c r="O123" s="44">
        <f t="shared" si="77"/>
        <v>19025</v>
      </c>
      <c r="P123" s="44">
        <f t="shared" si="77"/>
        <v>19031.87</v>
      </c>
      <c r="Q123" s="44">
        <f t="shared" si="77"/>
        <v>25905</v>
      </c>
      <c r="R123" s="44">
        <f t="shared" si="77"/>
        <v>25905</v>
      </c>
      <c r="S123" s="44">
        <f t="shared" si="77"/>
        <v>19031.87</v>
      </c>
      <c r="T123" s="10"/>
      <c r="U123" s="10"/>
      <c r="V123" s="10"/>
      <c r="W123" s="10"/>
      <c r="X123" s="10"/>
    </row>
    <row r="124" spans="2:24" s="96" customFormat="1" ht="18" customHeight="1">
      <c r="B124" s="98" t="s">
        <v>111</v>
      </c>
      <c r="C124" s="94">
        <v>4221</v>
      </c>
      <c r="D124" s="95" t="s">
        <v>93</v>
      </c>
      <c r="E124" s="50">
        <f t="shared" si="73"/>
        <v>6880</v>
      </c>
      <c r="F124" s="50">
        <v>6880</v>
      </c>
      <c r="G124" s="50">
        <v>6873.13</v>
      </c>
      <c r="H124" s="50">
        <f>G124-F124</f>
        <v>-6.869999999999891</v>
      </c>
      <c r="I124" s="50">
        <v>0</v>
      </c>
      <c r="J124" s="99"/>
      <c r="K124" s="99">
        <f>G124+J124</f>
        <v>6873.13</v>
      </c>
      <c r="L124" s="99">
        <f>I124-H124</f>
        <v>6.869999999999891</v>
      </c>
      <c r="M124" s="100">
        <v>19025</v>
      </c>
      <c r="N124" s="52"/>
      <c r="O124" s="50">
        <f>M124+N124</f>
        <v>19025</v>
      </c>
      <c r="P124" s="50">
        <f>O124-H124</f>
        <v>19031.87</v>
      </c>
      <c r="Q124" s="50">
        <f>G124+I124+P124</f>
        <v>25905</v>
      </c>
      <c r="R124" s="50">
        <f>E124+O124</f>
        <v>25905</v>
      </c>
      <c r="S124" s="99">
        <f>R124-K124</f>
        <v>19031.87</v>
      </c>
      <c r="T124" s="87"/>
      <c r="U124" s="87"/>
      <c r="V124" s="87"/>
      <c r="W124" s="87"/>
      <c r="X124" s="87"/>
    </row>
    <row r="125" spans="2:24" s="88" customFormat="1" ht="18" customHeight="1">
      <c r="B125" s="47"/>
      <c r="C125" s="48">
        <v>4223</v>
      </c>
      <c r="D125" s="49" t="s">
        <v>95</v>
      </c>
      <c r="E125" s="50">
        <f t="shared" si="73"/>
        <v>0</v>
      </c>
      <c r="F125" s="50"/>
      <c r="G125" s="50"/>
      <c r="H125" s="50">
        <f>G125-F125</f>
        <v>0</v>
      </c>
      <c r="I125" s="50"/>
      <c r="J125" s="50"/>
      <c r="K125" s="50">
        <f>G125+J125</f>
        <v>0</v>
      </c>
      <c r="L125" s="50">
        <f>I125-H125</f>
        <v>0</v>
      </c>
      <c r="M125" s="51"/>
      <c r="N125" s="52"/>
      <c r="O125" s="50">
        <f>M125+N125</f>
        <v>0</v>
      </c>
      <c r="P125" s="50">
        <f>O125-H125</f>
        <v>0</v>
      </c>
      <c r="Q125" s="50">
        <f>G125+I125+P125</f>
        <v>0</v>
      </c>
      <c r="R125" s="50">
        <f>E125+O125</f>
        <v>0</v>
      </c>
      <c r="S125" s="50">
        <f>R125-K125</f>
        <v>0</v>
      </c>
      <c r="T125" s="87"/>
      <c r="U125" s="87"/>
      <c r="V125" s="87"/>
      <c r="W125" s="87"/>
      <c r="X125" s="87"/>
    </row>
    <row r="126" spans="2:24" s="96" customFormat="1" ht="18" customHeight="1">
      <c r="B126" s="98"/>
      <c r="C126" s="94">
        <v>4225</v>
      </c>
      <c r="D126" s="95" t="s">
        <v>96</v>
      </c>
      <c r="E126" s="50">
        <f t="shared" si="73"/>
        <v>0</v>
      </c>
      <c r="F126" s="50"/>
      <c r="G126" s="50"/>
      <c r="H126" s="50">
        <f>G126-F126</f>
        <v>0</v>
      </c>
      <c r="I126" s="50"/>
      <c r="J126" s="99"/>
      <c r="K126" s="99">
        <f>G126+J126</f>
        <v>0</v>
      </c>
      <c r="L126" s="99">
        <f>I126-H126</f>
        <v>0</v>
      </c>
      <c r="M126" s="100"/>
      <c r="N126" s="52"/>
      <c r="O126" s="65">
        <f>M126+N126</f>
        <v>0</v>
      </c>
      <c r="P126" s="65">
        <f>O126-H126</f>
        <v>0</v>
      </c>
      <c r="Q126" s="65">
        <f>G126+I126+P126</f>
        <v>0</v>
      </c>
      <c r="R126" s="65">
        <f>E126+O126</f>
        <v>0</v>
      </c>
      <c r="S126" s="68">
        <f>R126-K126</f>
        <v>0</v>
      </c>
      <c r="T126" s="87"/>
      <c r="U126" s="87"/>
      <c r="V126" s="87"/>
      <c r="W126" s="87"/>
      <c r="X126" s="87"/>
    </row>
    <row r="127" spans="2:24" s="96" customFormat="1" ht="18" customHeight="1">
      <c r="B127" s="98"/>
      <c r="C127" s="94">
        <v>4226</v>
      </c>
      <c r="D127" s="95" t="s">
        <v>97</v>
      </c>
      <c r="E127" s="50">
        <f t="shared" si="73"/>
        <v>0</v>
      </c>
      <c r="F127" s="50"/>
      <c r="G127" s="50"/>
      <c r="H127" s="50">
        <f>G127-F127</f>
        <v>0</v>
      </c>
      <c r="I127" s="50"/>
      <c r="J127" s="99"/>
      <c r="K127" s="99">
        <f>G127+J127</f>
        <v>0</v>
      </c>
      <c r="L127" s="99">
        <f>I127-H127</f>
        <v>0</v>
      </c>
      <c r="M127" s="100"/>
      <c r="N127" s="52"/>
      <c r="O127" s="50">
        <f>M127+N127</f>
        <v>0</v>
      </c>
      <c r="P127" s="50">
        <f>O127-H127</f>
        <v>0</v>
      </c>
      <c r="Q127" s="50">
        <f>G127+I127+P127</f>
        <v>0</v>
      </c>
      <c r="R127" s="50">
        <f>E127+O127</f>
        <v>0</v>
      </c>
      <c r="S127" s="99">
        <f>R127-K127</f>
        <v>0</v>
      </c>
      <c r="T127" s="87"/>
      <c r="U127" s="87"/>
      <c r="V127" s="87"/>
      <c r="W127" s="87"/>
      <c r="X127" s="87"/>
    </row>
    <row r="128" spans="2:24" s="96" customFormat="1" ht="18" customHeight="1">
      <c r="B128" s="98"/>
      <c r="C128" s="94">
        <v>4227</v>
      </c>
      <c r="D128" s="95" t="s">
        <v>98</v>
      </c>
      <c r="E128" s="50">
        <f t="shared" si="73"/>
        <v>0</v>
      </c>
      <c r="F128" s="50"/>
      <c r="G128" s="50"/>
      <c r="H128" s="50">
        <f>G128-F128</f>
        <v>0</v>
      </c>
      <c r="I128" s="50"/>
      <c r="J128" s="99"/>
      <c r="K128" s="99">
        <f>G128+J128</f>
        <v>0</v>
      </c>
      <c r="L128" s="99">
        <f>I128-H128</f>
        <v>0</v>
      </c>
      <c r="M128" s="100"/>
      <c r="N128" s="52"/>
      <c r="O128" s="50">
        <f>M128+N128</f>
        <v>0</v>
      </c>
      <c r="P128" s="50">
        <f>O128-H128</f>
        <v>0</v>
      </c>
      <c r="Q128" s="50">
        <f>G128+I128+P128</f>
        <v>0</v>
      </c>
      <c r="R128" s="50">
        <f>E128+O128</f>
        <v>0</v>
      </c>
      <c r="S128" s="99">
        <f>R128-K128</f>
        <v>0</v>
      </c>
      <c r="T128" s="87"/>
      <c r="U128" s="87"/>
      <c r="V128" s="87"/>
      <c r="W128" s="87"/>
      <c r="X128" s="87"/>
    </row>
    <row r="129" spans="2:24" s="92" customFormat="1" ht="19.5" customHeight="1">
      <c r="B129" s="97"/>
      <c r="C129" s="90">
        <v>424</v>
      </c>
      <c r="D129" s="91" t="s">
        <v>101</v>
      </c>
      <c r="E129" s="44">
        <f t="shared" si="73"/>
        <v>0</v>
      </c>
      <c r="F129" s="44">
        <f aca="true" t="shared" si="78" ref="F129:S129">SUM(F130)</f>
        <v>0</v>
      </c>
      <c r="G129" s="44">
        <f t="shared" si="78"/>
        <v>0</v>
      </c>
      <c r="H129" s="44">
        <f t="shared" si="78"/>
        <v>0</v>
      </c>
      <c r="I129" s="44">
        <f t="shared" si="78"/>
        <v>0</v>
      </c>
      <c r="J129" s="44">
        <f t="shared" si="78"/>
        <v>0</v>
      </c>
      <c r="K129" s="44">
        <f t="shared" si="78"/>
        <v>0</v>
      </c>
      <c r="L129" s="44">
        <f t="shared" si="78"/>
        <v>0</v>
      </c>
      <c r="M129" s="44">
        <f t="shared" si="78"/>
        <v>0</v>
      </c>
      <c r="N129" s="44">
        <f t="shared" si="78"/>
        <v>0</v>
      </c>
      <c r="O129" s="44">
        <f t="shared" si="78"/>
        <v>0</v>
      </c>
      <c r="P129" s="44">
        <f t="shared" si="78"/>
        <v>0</v>
      </c>
      <c r="Q129" s="44">
        <f t="shared" si="78"/>
        <v>0</v>
      </c>
      <c r="R129" s="44">
        <f t="shared" si="78"/>
        <v>0</v>
      </c>
      <c r="S129" s="44">
        <f t="shared" si="78"/>
        <v>0</v>
      </c>
      <c r="T129" s="10"/>
      <c r="U129" s="10"/>
      <c r="V129" s="10"/>
      <c r="W129" s="10"/>
      <c r="X129" s="10"/>
    </row>
    <row r="130" spans="2:24" s="102" customFormat="1" ht="18" customHeight="1">
      <c r="B130" s="98"/>
      <c r="C130" s="94">
        <v>4241</v>
      </c>
      <c r="D130" s="95" t="s">
        <v>112</v>
      </c>
      <c r="E130" s="50">
        <f t="shared" si="73"/>
        <v>0</v>
      </c>
      <c r="F130" s="50"/>
      <c r="G130" s="50"/>
      <c r="H130" s="50">
        <f>G130-F130</f>
        <v>0</v>
      </c>
      <c r="I130" s="50"/>
      <c r="J130" s="99"/>
      <c r="K130" s="99">
        <f>G130+J130</f>
        <v>0</v>
      </c>
      <c r="L130" s="99">
        <f>I130-H130</f>
        <v>0</v>
      </c>
      <c r="M130" s="100"/>
      <c r="N130" s="52"/>
      <c r="O130" s="50">
        <f>M130+N130</f>
        <v>0</v>
      </c>
      <c r="P130" s="50">
        <f>O130-H130</f>
        <v>0</v>
      </c>
      <c r="Q130" s="50">
        <f>G130+I130+P130</f>
        <v>0</v>
      </c>
      <c r="R130" s="50">
        <f>E130+O130</f>
        <v>0</v>
      </c>
      <c r="S130" s="99">
        <f>R130-K130</f>
        <v>0</v>
      </c>
      <c r="T130" s="101"/>
      <c r="U130" s="101"/>
      <c r="V130" s="101"/>
      <c r="W130" s="101"/>
      <c r="X130" s="101"/>
    </row>
    <row r="131" spans="2:24" s="92" customFormat="1" ht="19.5" customHeight="1">
      <c r="B131" s="97"/>
      <c r="C131" s="90">
        <v>451</v>
      </c>
      <c r="D131" s="91" t="s">
        <v>102</v>
      </c>
      <c r="E131" s="44">
        <f t="shared" si="73"/>
        <v>0</v>
      </c>
      <c r="F131" s="44">
        <f aca="true" t="shared" si="79" ref="F131:S131">SUM(F132)</f>
        <v>0</v>
      </c>
      <c r="G131" s="44">
        <f t="shared" si="79"/>
        <v>0</v>
      </c>
      <c r="H131" s="44">
        <f t="shared" si="79"/>
        <v>0</v>
      </c>
      <c r="I131" s="44">
        <f t="shared" si="79"/>
        <v>0</v>
      </c>
      <c r="J131" s="44">
        <f t="shared" si="79"/>
        <v>0</v>
      </c>
      <c r="K131" s="44">
        <f t="shared" si="79"/>
        <v>0</v>
      </c>
      <c r="L131" s="44">
        <f t="shared" si="79"/>
        <v>0</v>
      </c>
      <c r="M131" s="44">
        <f t="shared" si="79"/>
        <v>0</v>
      </c>
      <c r="N131" s="44">
        <f t="shared" si="79"/>
        <v>0</v>
      </c>
      <c r="O131" s="44">
        <f t="shared" si="79"/>
        <v>0</v>
      </c>
      <c r="P131" s="44">
        <f t="shared" si="79"/>
        <v>0</v>
      </c>
      <c r="Q131" s="44">
        <f t="shared" si="79"/>
        <v>0</v>
      </c>
      <c r="R131" s="44">
        <f t="shared" si="79"/>
        <v>0</v>
      </c>
      <c r="S131" s="44">
        <f t="shared" si="79"/>
        <v>0</v>
      </c>
      <c r="T131" s="10"/>
      <c r="U131" s="10"/>
      <c r="V131" s="10"/>
      <c r="W131" s="10"/>
      <c r="X131" s="10"/>
    </row>
    <row r="132" spans="2:24" s="54" customFormat="1" ht="18" customHeight="1">
      <c r="B132" s="47"/>
      <c r="C132" s="48">
        <v>4511</v>
      </c>
      <c r="D132" s="49" t="s">
        <v>102</v>
      </c>
      <c r="E132" s="50">
        <f t="shared" si="73"/>
        <v>0</v>
      </c>
      <c r="F132" s="50"/>
      <c r="G132" s="50"/>
      <c r="H132" s="50">
        <f>G132-F132</f>
        <v>0</v>
      </c>
      <c r="I132" s="50"/>
      <c r="J132" s="99"/>
      <c r="K132" s="99">
        <f>G132+J132</f>
        <v>0</v>
      </c>
      <c r="L132" s="99">
        <f>I132-H132</f>
        <v>0</v>
      </c>
      <c r="M132" s="100"/>
      <c r="N132" s="52"/>
      <c r="O132" s="50">
        <f>M132+N132</f>
        <v>0</v>
      </c>
      <c r="P132" s="50">
        <f>O132-H132</f>
        <v>0</v>
      </c>
      <c r="Q132" s="50">
        <f>G132+I132+P132</f>
        <v>0</v>
      </c>
      <c r="R132" s="50">
        <f>E132+O132</f>
        <v>0</v>
      </c>
      <c r="S132" s="99">
        <f>R132-K132</f>
        <v>0</v>
      </c>
      <c r="T132" s="53"/>
      <c r="U132" s="53"/>
      <c r="V132" s="53"/>
      <c r="W132" s="53"/>
      <c r="X132" s="53"/>
    </row>
    <row r="133" spans="2:24" s="92" customFormat="1" ht="19.5" customHeight="1">
      <c r="B133" s="97"/>
      <c r="C133" s="90">
        <v>452</v>
      </c>
      <c r="D133" s="91" t="s">
        <v>103</v>
      </c>
      <c r="E133" s="44">
        <f t="shared" si="73"/>
        <v>0</v>
      </c>
      <c r="F133" s="44">
        <f aca="true" t="shared" si="80" ref="F133:S133">SUM(F134)</f>
        <v>0</v>
      </c>
      <c r="G133" s="44">
        <f t="shared" si="80"/>
        <v>0</v>
      </c>
      <c r="H133" s="44">
        <f t="shared" si="80"/>
        <v>0</v>
      </c>
      <c r="I133" s="44">
        <f t="shared" si="80"/>
        <v>0</v>
      </c>
      <c r="J133" s="44">
        <f t="shared" si="80"/>
        <v>0</v>
      </c>
      <c r="K133" s="44">
        <f t="shared" si="80"/>
        <v>0</v>
      </c>
      <c r="L133" s="44">
        <f t="shared" si="80"/>
        <v>0</v>
      </c>
      <c r="M133" s="44">
        <f t="shared" si="80"/>
        <v>0</v>
      </c>
      <c r="N133" s="44">
        <f t="shared" si="80"/>
        <v>0</v>
      </c>
      <c r="O133" s="44">
        <f t="shared" si="80"/>
        <v>0</v>
      </c>
      <c r="P133" s="44">
        <f t="shared" si="80"/>
        <v>0</v>
      </c>
      <c r="Q133" s="44">
        <f t="shared" si="80"/>
        <v>0</v>
      </c>
      <c r="R133" s="44">
        <f t="shared" si="80"/>
        <v>0</v>
      </c>
      <c r="S133" s="44">
        <f t="shared" si="80"/>
        <v>0</v>
      </c>
      <c r="T133" s="10"/>
      <c r="U133" s="10"/>
      <c r="V133" s="10"/>
      <c r="W133" s="10"/>
      <c r="X133" s="10"/>
    </row>
    <row r="134" spans="2:24" s="54" customFormat="1" ht="18" customHeight="1">
      <c r="B134" s="47"/>
      <c r="C134" s="48">
        <v>4521</v>
      </c>
      <c r="D134" s="49" t="s">
        <v>103</v>
      </c>
      <c r="E134" s="50">
        <f t="shared" si="73"/>
        <v>0</v>
      </c>
      <c r="F134" s="50"/>
      <c r="G134" s="50"/>
      <c r="H134" s="50">
        <f>G134-F134</f>
        <v>0</v>
      </c>
      <c r="I134" s="50"/>
      <c r="J134" s="99"/>
      <c r="K134" s="99">
        <f>G134+J134</f>
        <v>0</v>
      </c>
      <c r="L134" s="99">
        <f>I134-H134</f>
        <v>0</v>
      </c>
      <c r="M134" s="100"/>
      <c r="N134" s="52"/>
      <c r="O134" s="50">
        <f>M134+N134</f>
        <v>0</v>
      </c>
      <c r="P134" s="50">
        <f>O134-H134</f>
        <v>0</v>
      </c>
      <c r="Q134" s="50">
        <f>G134+I134+P134</f>
        <v>0</v>
      </c>
      <c r="R134" s="50">
        <f>E134+O134</f>
        <v>0</v>
      </c>
      <c r="S134" s="99">
        <f>R134-K134</f>
        <v>0</v>
      </c>
      <c r="T134" s="53"/>
      <c r="U134" s="53"/>
      <c r="V134" s="53"/>
      <c r="W134" s="53"/>
      <c r="X134" s="53"/>
    </row>
    <row r="135" spans="2:19" ht="22.5" customHeight="1">
      <c r="B135" s="121" t="s">
        <v>113</v>
      </c>
      <c r="C135" s="122"/>
      <c r="D135" s="123"/>
      <c r="E135" s="38">
        <f t="shared" si="73"/>
        <v>0</v>
      </c>
      <c r="F135" s="38">
        <f aca="true" t="shared" si="81" ref="F135:S137">SUM(F136)</f>
        <v>0</v>
      </c>
      <c r="G135" s="38">
        <f t="shared" si="81"/>
        <v>0</v>
      </c>
      <c r="H135" s="38">
        <f t="shared" si="81"/>
        <v>0</v>
      </c>
      <c r="I135" s="38">
        <f t="shared" si="81"/>
        <v>0</v>
      </c>
      <c r="J135" s="38">
        <f t="shared" si="81"/>
        <v>0</v>
      </c>
      <c r="K135" s="38">
        <f t="shared" si="81"/>
        <v>0</v>
      </c>
      <c r="L135" s="38">
        <f t="shared" si="81"/>
        <v>0</v>
      </c>
      <c r="M135" s="38">
        <f t="shared" si="81"/>
        <v>0</v>
      </c>
      <c r="N135" s="38">
        <f t="shared" si="81"/>
        <v>0</v>
      </c>
      <c r="O135" s="38">
        <f t="shared" si="81"/>
        <v>0</v>
      </c>
      <c r="P135" s="38">
        <f t="shared" si="81"/>
        <v>0</v>
      </c>
      <c r="Q135" s="38">
        <f t="shared" si="81"/>
        <v>0</v>
      </c>
      <c r="R135" s="38">
        <f t="shared" si="81"/>
        <v>0</v>
      </c>
      <c r="S135" s="38">
        <f t="shared" si="81"/>
        <v>0</v>
      </c>
    </row>
    <row r="136" spans="2:19" ht="22.5" customHeight="1">
      <c r="B136" s="2" t="s">
        <v>114</v>
      </c>
      <c r="C136" s="115"/>
      <c r="D136" s="115"/>
      <c r="E136" s="40">
        <f t="shared" si="73"/>
        <v>0</v>
      </c>
      <c r="F136" s="40">
        <f t="shared" si="81"/>
        <v>0</v>
      </c>
      <c r="G136" s="40">
        <f t="shared" si="81"/>
        <v>0</v>
      </c>
      <c r="H136" s="40">
        <f t="shared" si="81"/>
        <v>0</v>
      </c>
      <c r="I136" s="40">
        <f t="shared" si="81"/>
        <v>0</v>
      </c>
      <c r="J136" s="40">
        <f t="shared" si="81"/>
        <v>0</v>
      </c>
      <c r="K136" s="40">
        <f t="shared" si="81"/>
        <v>0</v>
      </c>
      <c r="L136" s="40">
        <f t="shared" si="81"/>
        <v>0</v>
      </c>
      <c r="M136" s="40">
        <f t="shared" si="81"/>
        <v>0</v>
      </c>
      <c r="N136" s="40">
        <f t="shared" si="81"/>
        <v>0</v>
      </c>
      <c r="O136" s="40">
        <f t="shared" si="81"/>
        <v>0</v>
      </c>
      <c r="P136" s="40">
        <f t="shared" si="81"/>
        <v>0</v>
      </c>
      <c r="Q136" s="40">
        <f t="shared" si="81"/>
        <v>0</v>
      </c>
      <c r="R136" s="40">
        <f t="shared" si="81"/>
        <v>0</v>
      </c>
      <c r="S136" s="40">
        <f t="shared" si="81"/>
        <v>0</v>
      </c>
    </row>
    <row r="137" spans="2:24" s="92" customFormat="1" ht="19.5" customHeight="1">
      <c r="B137" s="97"/>
      <c r="C137" s="103">
        <v>323</v>
      </c>
      <c r="D137" s="91" t="s">
        <v>56</v>
      </c>
      <c r="E137" s="44">
        <f t="shared" si="73"/>
        <v>0</v>
      </c>
      <c r="F137" s="44">
        <f t="shared" si="81"/>
        <v>0</v>
      </c>
      <c r="G137" s="44">
        <f t="shared" si="81"/>
        <v>0</v>
      </c>
      <c r="H137" s="44">
        <f t="shared" si="81"/>
        <v>0</v>
      </c>
      <c r="I137" s="44">
        <f t="shared" si="81"/>
        <v>0</v>
      </c>
      <c r="J137" s="44">
        <f t="shared" si="81"/>
        <v>0</v>
      </c>
      <c r="K137" s="44">
        <f t="shared" si="81"/>
        <v>0</v>
      </c>
      <c r="L137" s="44">
        <f t="shared" si="81"/>
        <v>0</v>
      </c>
      <c r="M137" s="44">
        <f t="shared" si="81"/>
        <v>0</v>
      </c>
      <c r="N137" s="44">
        <f t="shared" si="81"/>
        <v>0</v>
      </c>
      <c r="O137" s="44">
        <f t="shared" si="81"/>
        <v>0</v>
      </c>
      <c r="P137" s="44">
        <f t="shared" si="81"/>
        <v>0</v>
      </c>
      <c r="Q137" s="44">
        <f t="shared" si="81"/>
        <v>0</v>
      </c>
      <c r="R137" s="44">
        <f t="shared" si="81"/>
        <v>0</v>
      </c>
      <c r="S137" s="44">
        <f t="shared" si="81"/>
        <v>0</v>
      </c>
      <c r="T137" s="10"/>
      <c r="U137" s="10"/>
      <c r="V137" s="10"/>
      <c r="W137" s="10"/>
      <c r="X137" s="10"/>
    </row>
    <row r="138" spans="2:24" s="96" customFormat="1" ht="18" customHeight="1">
      <c r="B138" s="98"/>
      <c r="C138" s="104">
        <v>3231</v>
      </c>
      <c r="D138" s="95" t="s">
        <v>58</v>
      </c>
      <c r="E138" s="50">
        <f t="shared" si="73"/>
        <v>0</v>
      </c>
      <c r="F138" s="50"/>
      <c r="G138" s="50"/>
      <c r="H138" s="50">
        <f>G138-F138</f>
        <v>0</v>
      </c>
      <c r="I138" s="50"/>
      <c r="J138" s="99"/>
      <c r="K138" s="99">
        <f>G138+J138</f>
        <v>0</v>
      </c>
      <c r="L138" s="99">
        <f>I138-H138</f>
        <v>0</v>
      </c>
      <c r="M138" s="100"/>
      <c r="N138" s="52"/>
      <c r="O138" s="50">
        <f>M138+N138</f>
        <v>0</v>
      </c>
      <c r="P138" s="50">
        <f>O138-H138</f>
        <v>0</v>
      </c>
      <c r="Q138" s="50">
        <f>G138+I138+P138</f>
        <v>0</v>
      </c>
      <c r="R138" s="50">
        <f>E138+O138</f>
        <v>0</v>
      </c>
      <c r="S138" s="99">
        <f>R138-K138</f>
        <v>0</v>
      </c>
      <c r="T138" s="87"/>
      <c r="U138" s="87"/>
      <c r="V138" s="87"/>
      <c r="W138" s="87"/>
      <c r="X138" s="87"/>
    </row>
    <row r="139" spans="2:19" ht="22.5" customHeight="1">
      <c r="B139" s="3" t="s">
        <v>115</v>
      </c>
      <c r="C139" s="1"/>
      <c r="D139" s="1"/>
      <c r="E139" s="38">
        <f t="shared" si="73"/>
        <v>0</v>
      </c>
      <c r="F139" s="38">
        <f aca="true" t="shared" si="82" ref="F139:S141">SUM(F140)</f>
        <v>0</v>
      </c>
      <c r="G139" s="38">
        <f t="shared" si="82"/>
        <v>0</v>
      </c>
      <c r="H139" s="38">
        <f t="shared" si="82"/>
        <v>0</v>
      </c>
      <c r="I139" s="38">
        <f t="shared" si="82"/>
        <v>0</v>
      </c>
      <c r="J139" s="38">
        <f t="shared" si="82"/>
        <v>0</v>
      </c>
      <c r="K139" s="38">
        <f t="shared" si="82"/>
        <v>0</v>
      </c>
      <c r="L139" s="38">
        <f t="shared" si="82"/>
        <v>0</v>
      </c>
      <c r="M139" s="38">
        <f t="shared" si="82"/>
        <v>0</v>
      </c>
      <c r="N139" s="38">
        <f t="shared" si="82"/>
        <v>0</v>
      </c>
      <c r="O139" s="38">
        <f t="shared" si="82"/>
        <v>0</v>
      </c>
      <c r="P139" s="38">
        <f t="shared" si="82"/>
        <v>0</v>
      </c>
      <c r="Q139" s="38">
        <f t="shared" si="82"/>
        <v>0</v>
      </c>
      <c r="R139" s="38">
        <f t="shared" si="82"/>
        <v>0</v>
      </c>
      <c r="S139" s="38">
        <f t="shared" si="82"/>
        <v>0</v>
      </c>
    </row>
    <row r="140" spans="2:19" ht="22.5" customHeight="1">
      <c r="B140" s="2" t="s">
        <v>107</v>
      </c>
      <c r="C140" s="115"/>
      <c r="D140" s="115"/>
      <c r="E140" s="40">
        <f t="shared" si="73"/>
        <v>0</v>
      </c>
      <c r="F140" s="40">
        <f t="shared" si="82"/>
        <v>0</v>
      </c>
      <c r="G140" s="40">
        <f t="shared" si="82"/>
        <v>0</v>
      </c>
      <c r="H140" s="40">
        <f t="shared" si="82"/>
        <v>0</v>
      </c>
      <c r="I140" s="40">
        <f t="shared" si="82"/>
        <v>0</v>
      </c>
      <c r="J140" s="40">
        <f t="shared" si="82"/>
        <v>0</v>
      </c>
      <c r="K140" s="40">
        <f t="shared" si="82"/>
        <v>0</v>
      </c>
      <c r="L140" s="40">
        <f t="shared" si="82"/>
        <v>0</v>
      </c>
      <c r="M140" s="40">
        <f t="shared" si="82"/>
        <v>0</v>
      </c>
      <c r="N140" s="40">
        <f t="shared" si="82"/>
        <v>0</v>
      </c>
      <c r="O140" s="40">
        <f t="shared" si="82"/>
        <v>0</v>
      </c>
      <c r="P140" s="40">
        <f t="shared" si="82"/>
        <v>0</v>
      </c>
      <c r="Q140" s="40">
        <f t="shared" si="82"/>
        <v>0</v>
      </c>
      <c r="R140" s="40">
        <f t="shared" si="82"/>
        <v>0</v>
      </c>
      <c r="S140" s="40">
        <f t="shared" si="82"/>
        <v>0</v>
      </c>
    </row>
    <row r="141" spans="2:24" s="92" customFormat="1" ht="19.5" customHeight="1">
      <c r="B141" s="97"/>
      <c r="C141" s="103">
        <v>323</v>
      </c>
      <c r="D141" s="91" t="s">
        <v>56</v>
      </c>
      <c r="E141" s="44">
        <f t="shared" si="73"/>
        <v>0</v>
      </c>
      <c r="F141" s="44">
        <f t="shared" si="82"/>
        <v>0</v>
      </c>
      <c r="G141" s="44">
        <f t="shared" si="82"/>
        <v>0</v>
      </c>
      <c r="H141" s="44">
        <f t="shared" si="82"/>
        <v>0</v>
      </c>
      <c r="I141" s="44">
        <f t="shared" si="82"/>
        <v>0</v>
      </c>
      <c r="J141" s="44">
        <f t="shared" si="82"/>
        <v>0</v>
      </c>
      <c r="K141" s="44">
        <f t="shared" si="82"/>
        <v>0</v>
      </c>
      <c r="L141" s="44">
        <f t="shared" si="82"/>
        <v>0</v>
      </c>
      <c r="M141" s="44">
        <f t="shared" si="82"/>
        <v>0</v>
      </c>
      <c r="N141" s="44">
        <f t="shared" si="82"/>
        <v>0</v>
      </c>
      <c r="O141" s="44">
        <f t="shared" si="82"/>
        <v>0</v>
      </c>
      <c r="P141" s="44">
        <f t="shared" si="82"/>
        <v>0</v>
      </c>
      <c r="Q141" s="44">
        <f t="shared" si="82"/>
        <v>0</v>
      </c>
      <c r="R141" s="44">
        <f t="shared" si="82"/>
        <v>0</v>
      </c>
      <c r="S141" s="44">
        <f t="shared" si="82"/>
        <v>0</v>
      </c>
      <c r="T141" s="10"/>
      <c r="U141" s="10"/>
      <c r="V141" s="10"/>
      <c r="W141" s="10"/>
      <c r="X141" s="10"/>
    </row>
    <row r="142" spans="2:24" s="96" customFormat="1" ht="18" customHeight="1">
      <c r="B142" s="98"/>
      <c r="C142" s="104">
        <v>3237</v>
      </c>
      <c r="D142" s="95" t="s">
        <v>68</v>
      </c>
      <c r="E142" s="50">
        <f t="shared" si="73"/>
        <v>0</v>
      </c>
      <c r="F142" s="50"/>
      <c r="G142" s="50"/>
      <c r="H142" s="50">
        <f>G142-F142</f>
        <v>0</v>
      </c>
      <c r="I142" s="50"/>
      <c r="J142" s="99"/>
      <c r="K142" s="99">
        <f>G142+J142</f>
        <v>0</v>
      </c>
      <c r="L142" s="99">
        <f>I142-H142</f>
        <v>0</v>
      </c>
      <c r="M142" s="100"/>
      <c r="N142" s="52"/>
      <c r="O142" s="50">
        <f>M142+N142</f>
        <v>0</v>
      </c>
      <c r="P142" s="50">
        <f>O142-H142</f>
        <v>0</v>
      </c>
      <c r="Q142" s="50">
        <f>G142+I142+P142</f>
        <v>0</v>
      </c>
      <c r="R142" s="50">
        <f>E142+O142</f>
        <v>0</v>
      </c>
      <c r="S142" s="99">
        <f>R142-K142</f>
        <v>0</v>
      </c>
      <c r="T142" s="87"/>
      <c r="U142" s="87"/>
      <c r="V142" s="87"/>
      <c r="W142" s="87"/>
      <c r="X142" s="87"/>
    </row>
    <row r="143" spans="2:19" ht="22.5" customHeight="1">
      <c r="B143" s="121" t="s">
        <v>116</v>
      </c>
      <c r="C143" s="122"/>
      <c r="D143" s="123"/>
      <c r="E143" s="38">
        <f t="shared" si="73"/>
        <v>0</v>
      </c>
      <c r="F143" s="38">
        <f aca="true" t="shared" si="83" ref="F143:S145">SUM(F144)</f>
        <v>0</v>
      </c>
      <c r="G143" s="38">
        <f t="shared" si="83"/>
        <v>0</v>
      </c>
      <c r="H143" s="38">
        <f t="shared" si="83"/>
        <v>0</v>
      </c>
      <c r="I143" s="38">
        <f t="shared" si="83"/>
        <v>0</v>
      </c>
      <c r="J143" s="38">
        <f t="shared" si="83"/>
        <v>0</v>
      </c>
      <c r="K143" s="38">
        <f t="shared" si="83"/>
        <v>0</v>
      </c>
      <c r="L143" s="38">
        <f t="shared" si="83"/>
        <v>0</v>
      </c>
      <c r="M143" s="38">
        <f t="shared" si="83"/>
        <v>0</v>
      </c>
      <c r="N143" s="38">
        <f t="shared" si="83"/>
        <v>0</v>
      </c>
      <c r="O143" s="38">
        <f t="shared" si="83"/>
        <v>0</v>
      </c>
      <c r="P143" s="38">
        <f t="shared" si="83"/>
        <v>0</v>
      </c>
      <c r="Q143" s="38">
        <f t="shared" si="83"/>
        <v>0</v>
      </c>
      <c r="R143" s="38">
        <f t="shared" si="83"/>
        <v>0</v>
      </c>
      <c r="S143" s="38">
        <f t="shared" si="83"/>
        <v>0</v>
      </c>
    </row>
    <row r="144" spans="2:19" ht="22.5" customHeight="1">
      <c r="B144" s="2" t="s">
        <v>107</v>
      </c>
      <c r="C144" s="115"/>
      <c r="D144" s="115"/>
      <c r="E144" s="40">
        <f t="shared" si="73"/>
        <v>0</v>
      </c>
      <c r="F144" s="40">
        <f t="shared" si="83"/>
        <v>0</v>
      </c>
      <c r="G144" s="40">
        <f t="shared" si="83"/>
        <v>0</v>
      </c>
      <c r="H144" s="40">
        <f t="shared" si="83"/>
        <v>0</v>
      </c>
      <c r="I144" s="40">
        <f t="shared" si="83"/>
        <v>0</v>
      </c>
      <c r="J144" s="40">
        <f t="shared" si="83"/>
        <v>0</v>
      </c>
      <c r="K144" s="40">
        <f t="shared" si="83"/>
        <v>0</v>
      </c>
      <c r="L144" s="40">
        <f t="shared" si="83"/>
        <v>0</v>
      </c>
      <c r="M144" s="40">
        <f t="shared" si="83"/>
        <v>0</v>
      </c>
      <c r="N144" s="40">
        <f t="shared" si="83"/>
        <v>0</v>
      </c>
      <c r="O144" s="40">
        <f t="shared" si="83"/>
        <v>0</v>
      </c>
      <c r="P144" s="40">
        <f t="shared" si="83"/>
        <v>0</v>
      </c>
      <c r="Q144" s="40">
        <f t="shared" si="83"/>
        <v>0</v>
      </c>
      <c r="R144" s="40">
        <f t="shared" si="83"/>
        <v>0</v>
      </c>
      <c r="S144" s="40">
        <f t="shared" si="83"/>
        <v>0</v>
      </c>
    </row>
    <row r="145" spans="2:24" s="92" customFormat="1" ht="19.5" customHeight="1">
      <c r="B145" s="97"/>
      <c r="C145" s="103">
        <v>323</v>
      </c>
      <c r="D145" s="91" t="s">
        <v>56</v>
      </c>
      <c r="E145" s="44">
        <f t="shared" si="73"/>
        <v>0</v>
      </c>
      <c r="F145" s="44">
        <f t="shared" si="83"/>
        <v>0</v>
      </c>
      <c r="G145" s="44">
        <f t="shared" si="83"/>
        <v>0</v>
      </c>
      <c r="H145" s="44">
        <f t="shared" si="83"/>
        <v>0</v>
      </c>
      <c r="I145" s="44">
        <f t="shared" si="83"/>
        <v>0</v>
      </c>
      <c r="J145" s="44">
        <f t="shared" si="83"/>
        <v>0</v>
      </c>
      <c r="K145" s="44">
        <f t="shared" si="83"/>
        <v>0</v>
      </c>
      <c r="L145" s="44">
        <f t="shared" si="83"/>
        <v>0</v>
      </c>
      <c r="M145" s="44">
        <f t="shared" si="83"/>
        <v>0</v>
      </c>
      <c r="N145" s="44">
        <f t="shared" si="83"/>
        <v>0</v>
      </c>
      <c r="O145" s="44">
        <f t="shared" si="83"/>
        <v>0</v>
      </c>
      <c r="P145" s="44">
        <f t="shared" si="83"/>
        <v>0</v>
      </c>
      <c r="Q145" s="44">
        <f t="shared" si="83"/>
        <v>0</v>
      </c>
      <c r="R145" s="44">
        <f t="shared" si="83"/>
        <v>0</v>
      </c>
      <c r="S145" s="44">
        <f t="shared" si="83"/>
        <v>0</v>
      </c>
      <c r="T145" s="10"/>
      <c r="U145" s="10"/>
      <c r="V145" s="10"/>
      <c r="W145" s="10"/>
      <c r="X145" s="10"/>
    </row>
    <row r="146" spans="2:24" s="96" customFormat="1" ht="18" customHeight="1">
      <c r="B146" s="98"/>
      <c r="C146" s="104">
        <v>3237</v>
      </c>
      <c r="D146" s="95" t="s">
        <v>68</v>
      </c>
      <c r="E146" s="50">
        <f t="shared" si="73"/>
        <v>0</v>
      </c>
      <c r="F146" s="50"/>
      <c r="G146" s="50"/>
      <c r="H146" s="50">
        <f>G146-F146</f>
        <v>0</v>
      </c>
      <c r="I146" s="50"/>
      <c r="J146" s="99"/>
      <c r="K146" s="99">
        <f>G146+J146</f>
        <v>0</v>
      </c>
      <c r="L146" s="99">
        <f>I146-H146</f>
        <v>0</v>
      </c>
      <c r="M146" s="100"/>
      <c r="N146" s="52"/>
      <c r="O146" s="50">
        <f>M146+N146</f>
        <v>0</v>
      </c>
      <c r="P146" s="50">
        <f>O146-H146</f>
        <v>0</v>
      </c>
      <c r="Q146" s="50">
        <f>G146+I146+P146</f>
        <v>0</v>
      </c>
      <c r="R146" s="50">
        <f>E146+O146</f>
        <v>0</v>
      </c>
      <c r="S146" s="99">
        <f>R146-K146</f>
        <v>0</v>
      </c>
      <c r="T146" s="87"/>
      <c r="U146" s="87"/>
      <c r="V146" s="87"/>
      <c r="W146" s="87"/>
      <c r="X146" s="87"/>
    </row>
    <row r="147" spans="2:24" s="70" customFormat="1" ht="24.75" customHeight="1">
      <c r="B147" s="124" t="s">
        <v>117</v>
      </c>
      <c r="C147" s="125"/>
      <c r="D147" s="125"/>
      <c r="E147" s="35">
        <f aca="true" t="shared" si="84" ref="E147:S147">E148</f>
        <v>0</v>
      </c>
      <c r="F147" s="36">
        <f t="shared" si="84"/>
        <v>0</v>
      </c>
      <c r="G147" s="36">
        <f t="shared" si="84"/>
        <v>0</v>
      </c>
      <c r="H147" s="36">
        <f t="shared" si="84"/>
        <v>0</v>
      </c>
      <c r="I147" s="36">
        <f t="shared" si="84"/>
        <v>0</v>
      </c>
      <c r="J147" s="36">
        <f t="shared" si="84"/>
        <v>0</v>
      </c>
      <c r="K147" s="36">
        <f t="shared" si="84"/>
        <v>0</v>
      </c>
      <c r="L147" s="36">
        <f t="shared" si="84"/>
        <v>0</v>
      </c>
      <c r="M147" s="36">
        <f t="shared" si="84"/>
        <v>0</v>
      </c>
      <c r="N147" s="36">
        <f t="shared" si="84"/>
        <v>0</v>
      </c>
      <c r="O147" s="36">
        <f t="shared" si="84"/>
        <v>0</v>
      </c>
      <c r="P147" s="36">
        <f t="shared" si="84"/>
        <v>0</v>
      </c>
      <c r="Q147" s="36">
        <f t="shared" si="84"/>
        <v>0</v>
      </c>
      <c r="R147" s="36">
        <f t="shared" si="84"/>
        <v>0</v>
      </c>
      <c r="S147" s="36" t="e">
        <f t="shared" si="84"/>
        <v>#REF!</v>
      </c>
      <c r="T147" s="69"/>
      <c r="U147" s="69"/>
      <c r="V147" s="69"/>
      <c r="W147" s="69"/>
      <c r="X147" s="69"/>
    </row>
    <row r="148" spans="2:24" s="70" customFormat="1" ht="22.5" customHeight="1">
      <c r="B148" s="116" t="s">
        <v>118</v>
      </c>
      <c r="C148" s="117"/>
      <c r="D148" s="117"/>
      <c r="E148" s="37">
        <f aca="true" t="shared" si="85" ref="E148:S148">E149+E152</f>
        <v>0</v>
      </c>
      <c r="F148" s="38">
        <f t="shared" si="85"/>
        <v>0</v>
      </c>
      <c r="G148" s="38">
        <f t="shared" si="85"/>
        <v>0</v>
      </c>
      <c r="H148" s="38">
        <f t="shared" si="85"/>
        <v>0</v>
      </c>
      <c r="I148" s="38">
        <f t="shared" si="85"/>
        <v>0</v>
      </c>
      <c r="J148" s="38">
        <f t="shared" si="85"/>
        <v>0</v>
      </c>
      <c r="K148" s="38">
        <f t="shared" si="85"/>
        <v>0</v>
      </c>
      <c r="L148" s="38">
        <f t="shared" si="85"/>
        <v>0</v>
      </c>
      <c r="M148" s="38">
        <f t="shared" si="85"/>
        <v>0</v>
      </c>
      <c r="N148" s="38">
        <f t="shared" si="85"/>
        <v>0</v>
      </c>
      <c r="O148" s="38">
        <f t="shared" si="85"/>
        <v>0</v>
      </c>
      <c r="P148" s="38">
        <f t="shared" si="85"/>
        <v>0</v>
      </c>
      <c r="Q148" s="38">
        <f t="shared" si="85"/>
        <v>0</v>
      </c>
      <c r="R148" s="38">
        <f t="shared" si="85"/>
        <v>0</v>
      </c>
      <c r="S148" s="38" t="e">
        <f t="shared" si="85"/>
        <v>#REF!</v>
      </c>
      <c r="T148" s="69"/>
      <c r="U148" s="69"/>
      <c r="V148" s="69"/>
      <c r="W148" s="69"/>
      <c r="X148" s="69"/>
    </row>
    <row r="149" spans="2:24" s="106" customFormat="1" ht="22.5" customHeight="1">
      <c r="B149" s="2" t="s">
        <v>107</v>
      </c>
      <c r="C149" s="115"/>
      <c r="D149" s="115"/>
      <c r="E149" s="39">
        <f aca="true" t="shared" si="86" ref="E149:S149">E150</f>
        <v>0</v>
      </c>
      <c r="F149" s="39">
        <f t="shared" si="86"/>
        <v>0</v>
      </c>
      <c r="G149" s="39">
        <f t="shared" si="86"/>
        <v>0</v>
      </c>
      <c r="H149" s="39">
        <f t="shared" si="86"/>
        <v>0</v>
      </c>
      <c r="I149" s="39">
        <f t="shared" si="86"/>
        <v>0</v>
      </c>
      <c r="J149" s="39">
        <f t="shared" si="86"/>
        <v>0</v>
      </c>
      <c r="K149" s="39">
        <f t="shared" si="86"/>
        <v>0</v>
      </c>
      <c r="L149" s="39">
        <f t="shared" si="86"/>
        <v>0</v>
      </c>
      <c r="M149" s="39">
        <f t="shared" si="86"/>
        <v>0</v>
      </c>
      <c r="N149" s="39">
        <f t="shared" si="86"/>
        <v>0</v>
      </c>
      <c r="O149" s="39">
        <f t="shared" si="86"/>
        <v>0</v>
      </c>
      <c r="P149" s="39">
        <f t="shared" si="86"/>
        <v>0</v>
      </c>
      <c r="Q149" s="39">
        <f t="shared" si="86"/>
        <v>0</v>
      </c>
      <c r="R149" s="39">
        <f t="shared" si="86"/>
        <v>0</v>
      </c>
      <c r="S149" s="40" t="e">
        <f t="shared" si="86"/>
        <v>#REF!</v>
      </c>
      <c r="T149" s="105"/>
      <c r="U149" s="105"/>
      <c r="V149" s="105"/>
      <c r="W149" s="105"/>
      <c r="X149" s="105"/>
    </row>
    <row r="150" spans="2:19" ht="19.5" customHeight="1">
      <c r="B150" s="89"/>
      <c r="C150" s="90">
        <v>451</v>
      </c>
      <c r="D150" s="91" t="s">
        <v>102</v>
      </c>
      <c r="E150" s="91">
        <f aca="true" t="shared" si="87" ref="E150:R150">E151</f>
        <v>0</v>
      </c>
      <c r="F150" s="91">
        <f t="shared" si="87"/>
        <v>0</v>
      </c>
      <c r="G150" s="91">
        <f t="shared" si="87"/>
        <v>0</v>
      </c>
      <c r="H150" s="91">
        <f t="shared" si="87"/>
        <v>0</v>
      </c>
      <c r="I150" s="91">
        <f t="shared" si="87"/>
        <v>0</v>
      </c>
      <c r="J150" s="91">
        <f t="shared" si="87"/>
        <v>0</v>
      </c>
      <c r="K150" s="91">
        <f t="shared" si="87"/>
        <v>0</v>
      </c>
      <c r="L150" s="91">
        <f t="shared" si="87"/>
        <v>0</v>
      </c>
      <c r="M150" s="91">
        <f t="shared" si="87"/>
        <v>0</v>
      </c>
      <c r="N150" s="91">
        <f t="shared" si="87"/>
        <v>0</v>
      </c>
      <c r="O150" s="91">
        <f t="shared" si="87"/>
        <v>0</v>
      </c>
      <c r="P150" s="91">
        <f t="shared" si="87"/>
        <v>0</v>
      </c>
      <c r="Q150" s="91">
        <f t="shared" si="87"/>
        <v>0</v>
      </c>
      <c r="R150" s="91">
        <f t="shared" si="87"/>
        <v>0</v>
      </c>
      <c r="S150" s="44" t="e">
        <f>SUM(S151)</f>
        <v>#REF!</v>
      </c>
    </row>
    <row r="151" spans="2:24" s="88" customFormat="1" ht="18" customHeight="1">
      <c r="B151" s="93"/>
      <c r="C151" s="94">
        <v>4511</v>
      </c>
      <c r="D151" s="95" t="s">
        <v>102</v>
      </c>
      <c r="E151" s="95">
        <f>F151+I151</f>
        <v>0</v>
      </c>
      <c r="F151" s="50"/>
      <c r="G151" s="50"/>
      <c r="H151" s="50">
        <f>G151-F151</f>
        <v>0</v>
      </c>
      <c r="I151" s="50"/>
      <c r="J151" s="50"/>
      <c r="K151" s="50">
        <f>G151+J151</f>
        <v>0</v>
      </c>
      <c r="L151" s="50">
        <f>I151-H151</f>
        <v>0</v>
      </c>
      <c r="M151" s="107"/>
      <c r="N151" s="50"/>
      <c r="O151" s="50">
        <f>M151+N151</f>
        <v>0</v>
      </c>
      <c r="P151" s="50">
        <f>O151-H151</f>
        <v>0</v>
      </c>
      <c r="Q151" s="50">
        <f>G151+I151+P151</f>
        <v>0</v>
      </c>
      <c r="R151" s="50">
        <f>E151+O151</f>
        <v>0</v>
      </c>
      <c r="S151" s="50" t="e">
        <f>#REF!+V151</f>
        <v>#REF!</v>
      </c>
      <c r="T151" s="87"/>
      <c r="U151" s="87"/>
      <c r="V151" s="87"/>
      <c r="W151" s="87"/>
      <c r="X151" s="87"/>
    </row>
    <row r="152" spans="2:19" ht="22.5" customHeight="1">
      <c r="B152" s="2" t="s">
        <v>119</v>
      </c>
      <c r="C152" s="115"/>
      <c r="D152" s="115"/>
      <c r="E152" s="39">
        <f aca="true" t="shared" si="88" ref="E152:S152">E153</f>
        <v>0</v>
      </c>
      <c r="F152" s="39">
        <f t="shared" si="88"/>
        <v>0</v>
      </c>
      <c r="G152" s="39">
        <f t="shared" si="88"/>
        <v>0</v>
      </c>
      <c r="H152" s="39">
        <f t="shared" si="88"/>
        <v>0</v>
      </c>
      <c r="I152" s="39">
        <f t="shared" si="88"/>
        <v>0</v>
      </c>
      <c r="J152" s="39">
        <f t="shared" si="88"/>
        <v>0</v>
      </c>
      <c r="K152" s="39">
        <f t="shared" si="88"/>
        <v>0</v>
      </c>
      <c r="L152" s="39">
        <f t="shared" si="88"/>
        <v>0</v>
      </c>
      <c r="M152" s="39">
        <f t="shared" si="88"/>
        <v>0</v>
      </c>
      <c r="N152" s="39">
        <f t="shared" si="88"/>
        <v>0</v>
      </c>
      <c r="O152" s="39">
        <f t="shared" si="88"/>
        <v>0</v>
      </c>
      <c r="P152" s="39">
        <f t="shared" si="88"/>
        <v>0</v>
      </c>
      <c r="Q152" s="39">
        <f t="shared" si="88"/>
        <v>0</v>
      </c>
      <c r="R152" s="39">
        <f t="shared" si="88"/>
        <v>0</v>
      </c>
      <c r="S152" s="40" t="e">
        <f t="shared" si="88"/>
        <v>#REF!</v>
      </c>
    </row>
    <row r="153" spans="2:19" ht="19.5" customHeight="1">
      <c r="B153" s="89"/>
      <c r="C153" s="90">
        <v>451</v>
      </c>
      <c r="D153" s="91" t="s">
        <v>102</v>
      </c>
      <c r="E153" s="91">
        <f aca="true" t="shared" si="89" ref="E153:R153">E154</f>
        <v>0</v>
      </c>
      <c r="F153" s="91">
        <f t="shared" si="89"/>
        <v>0</v>
      </c>
      <c r="G153" s="91">
        <f t="shared" si="89"/>
        <v>0</v>
      </c>
      <c r="H153" s="91">
        <f t="shared" si="89"/>
        <v>0</v>
      </c>
      <c r="I153" s="91">
        <f t="shared" si="89"/>
        <v>0</v>
      </c>
      <c r="J153" s="91">
        <f t="shared" si="89"/>
        <v>0</v>
      </c>
      <c r="K153" s="91">
        <f t="shared" si="89"/>
        <v>0</v>
      </c>
      <c r="L153" s="91">
        <f t="shared" si="89"/>
        <v>0</v>
      </c>
      <c r="M153" s="91">
        <f t="shared" si="89"/>
        <v>0</v>
      </c>
      <c r="N153" s="91">
        <f t="shared" si="89"/>
        <v>0</v>
      </c>
      <c r="O153" s="91">
        <f t="shared" si="89"/>
        <v>0</v>
      </c>
      <c r="P153" s="91">
        <f t="shared" si="89"/>
        <v>0</v>
      </c>
      <c r="Q153" s="91">
        <f t="shared" si="89"/>
        <v>0</v>
      </c>
      <c r="R153" s="91">
        <f t="shared" si="89"/>
        <v>0</v>
      </c>
      <c r="S153" s="44" t="e">
        <f>SUM(S154)</f>
        <v>#REF!</v>
      </c>
    </row>
    <row r="154" spans="2:24" s="88" customFormat="1" ht="18" customHeight="1">
      <c r="B154" s="93"/>
      <c r="C154" s="94">
        <v>4511</v>
      </c>
      <c r="D154" s="95" t="s">
        <v>102</v>
      </c>
      <c r="E154" s="95">
        <f>F154+I154</f>
        <v>0</v>
      </c>
      <c r="F154" s="50"/>
      <c r="G154" s="50"/>
      <c r="H154" s="50">
        <f>G154-F154</f>
        <v>0</v>
      </c>
      <c r="I154" s="50"/>
      <c r="J154" s="50"/>
      <c r="K154" s="50">
        <f>G154+J154</f>
        <v>0</v>
      </c>
      <c r="L154" s="50">
        <f>I154-H154</f>
        <v>0</v>
      </c>
      <c r="M154" s="107"/>
      <c r="N154" s="50"/>
      <c r="O154" s="50">
        <f>M154+N154</f>
        <v>0</v>
      </c>
      <c r="P154" s="50">
        <f>O154-H154</f>
        <v>0</v>
      </c>
      <c r="Q154" s="50">
        <f>G154+I154+P154</f>
        <v>0</v>
      </c>
      <c r="R154" s="50">
        <f>E154+O154</f>
        <v>0</v>
      </c>
      <c r="S154" s="50" t="e">
        <f>#REF!+V154</f>
        <v>#REF!</v>
      </c>
      <c r="T154" s="87"/>
      <c r="U154" s="87"/>
      <c r="V154" s="87"/>
      <c r="W154" s="87"/>
      <c r="X154" s="87"/>
    </row>
    <row r="155" spans="2:19" ht="30" customHeight="1" thickBot="1">
      <c r="B155" s="118" t="s">
        <v>120</v>
      </c>
      <c r="C155" s="119"/>
      <c r="D155" s="119"/>
      <c r="E155" s="108">
        <f aca="true" t="shared" si="90" ref="E155:R155">SUM(E7,E100,E147)</f>
        <v>720910</v>
      </c>
      <c r="F155" s="108">
        <f t="shared" si="90"/>
        <v>177072.94999999998</v>
      </c>
      <c r="G155" s="108">
        <f t="shared" si="90"/>
        <v>172857.74</v>
      </c>
      <c r="H155" s="108">
        <f t="shared" si="90"/>
        <v>-4215.210000000004</v>
      </c>
      <c r="I155" s="108">
        <f t="shared" si="90"/>
        <v>543837.05</v>
      </c>
      <c r="J155" s="108">
        <f t="shared" si="90"/>
        <v>236628.25</v>
      </c>
      <c r="K155" s="108">
        <f t="shared" si="90"/>
        <v>409485.99</v>
      </c>
      <c r="L155" s="108">
        <f t="shared" si="90"/>
        <v>548052.26</v>
      </c>
      <c r="M155" s="108">
        <f t="shared" si="90"/>
        <v>35389</v>
      </c>
      <c r="N155" s="108">
        <f t="shared" si="90"/>
        <v>0</v>
      </c>
      <c r="O155" s="108">
        <f t="shared" si="90"/>
        <v>35389</v>
      </c>
      <c r="P155" s="108">
        <f t="shared" si="90"/>
        <v>39604.21000000001</v>
      </c>
      <c r="Q155" s="108">
        <f t="shared" si="90"/>
        <v>756299</v>
      </c>
      <c r="R155" s="108">
        <f t="shared" si="90"/>
        <v>756299</v>
      </c>
      <c r="S155" s="109" t="e">
        <f>SUM(S7,#REF!,S147)</f>
        <v>#REF!</v>
      </c>
    </row>
    <row r="156" spans="2:11" ht="13.5" thickTop="1">
      <c r="B156" s="110" t="s">
        <v>121</v>
      </c>
      <c r="C156" s="111"/>
      <c r="D156" s="112"/>
      <c r="E156" s="112"/>
      <c r="F156" s="112"/>
      <c r="G156" s="112"/>
      <c r="H156" s="112"/>
      <c r="I156" s="112"/>
      <c r="J156" s="112" t="s">
        <v>122</v>
      </c>
      <c r="K156" s="112"/>
    </row>
    <row r="157" spans="2:11" ht="12.75">
      <c r="B157" s="110" t="s">
        <v>127</v>
      </c>
      <c r="C157" s="111"/>
      <c r="D157" s="112"/>
      <c r="E157" s="112"/>
      <c r="F157" s="112"/>
      <c r="G157" s="112"/>
      <c r="H157" s="112"/>
      <c r="I157" s="112"/>
      <c r="J157" s="112"/>
      <c r="K157" s="112"/>
    </row>
    <row r="158" spans="2:11" ht="12.75">
      <c r="B158" s="110" t="s">
        <v>123</v>
      </c>
      <c r="C158" s="111"/>
      <c r="D158" s="112"/>
      <c r="E158" s="112"/>
      <c r="F158" s="112"/>
      <c r="G158" s="112"/>
      <c r="H158" s="112"/>
      <c r="I158" s="112"/>
      <c r="J158" s="112" t="s">
        <v>124</v>
      </c>
      <c r="K158" s="112"/>
    </row>
    <row r="159" spans="2:11" ht="12.75">
      <c r="B159" s="110"/>
      <c r="C159" s="111"/>
      <c r="D159" s="112"/>
      <c r="E159" s="112"/>
      <c r="F159" s="112"/>
      <c r="G159" s="112"/>
      <c r="H159" s="112"/>
      <c r="I159" s="112"/>
      <c r="J159" s="112"/>
      <c r="K159" s="112"/>
    </row>
    <row r="160" spans="2:11" ht="12.75">
      <c r="B160" s="110"/>
      <c r="C160" s="111"/>
      <c r="D160" s="112"/>
      <c r="E160" s="112"/>
      <c r="F160" s="112"/>
      <c r="G160" s="112"/>
      <c r="H160" s="112"/>
      <c r="I160" s="112"/>
      <c r="J160" s="112"/>
      <c r="K160" s="112"/>
    </row>
    <row r="161" spans="2:11" ht="12.75">
      <c r="B161" s="110" t="s">
        <v>128</v>
      </c>
      <c r="C161" s="111"/>
      <c r="D161" s="112"/>
      <c r="E161" s="112" t="s">
        <v>125</v>
      </c>
      <c r="F161" s="112"/>
      <c r="G161" s="112"/>
      <c r="H161" s="112"/>
      <c r="I161" s="112"/>
      <c r="J161" s="112"/>
      <c r="K161" s="112"/>
    </row>
    <row r="162" spans="2:11" ht="12.75">
      <c r="B162" s="113"/>
      <c r="C162" s="114"/>
      <c r="D162" s="112"/>
      <c r="E162" s="112"/>
      <c r="F162" s="112"/>
      <c r="G162" s="112"/>
      <c r="H162" s="112"/>
      <c r="I162" s="112"/>
      <c r="J162" s="112"/>
      <c r="K162" s="112"/>
    </row>
    <row r="163" spans="2:11" ht="12.75">
      <c r="B163" s="113"/>
      <c r="C163" s="114"/>
      <c r="D163" s="112"/>
      <c r="E163" s="112"/>
      <c r="F163" s="112"/>
      <c r="G163" s="112"/>
      <c r="H163" s="112"/>
      <c r="I163" s="112"/>
      <c r="J163" s="112"/>
      <c r="K163" s="112"/>
    </row>
  </sheetData>
  <sheetProtection password="CCA3" sheet="1" objects="1" scenarios="1"/>
  <mergeCells count="26">
    <mergeCell ref="B155:D155"/>
    <mergeCell ref="O3:X3"/>
    <mergeCell ref="B143:D143"/>
    <mergeCell ref="B144:D144"/>
    <mergeCell ref="B149:D149"/>
    <mergeCell ref="B135:D135"/>
    <mergeCell ref="B136:D136"/>
    <mergeCell ref="B139:D139"/>
    <mergeCell ref="B140:D140"/>
    <mergeCell ref="B147:D147"/>
    <mergeCell ref="B100:D100"/>
    <mergeCell ref="B148:D148"/>
    <mergeCell ref="B101:D101"/>
    <mergeCell ref="B102:D102"/>
    <mergeCell ref="B117:D117"/>
    <mergeCell ref="B118:D118"/>
    <mergeCell ref="B7:D7"/>
    <mergeCell ref="B8:D8"/>
    <mergeCell ref="B152:D152"/>
    <mergeCell ref="B9:D9"/>
    <mergeCell ref="B50:D50"/>
    <mergeCell ref="B51:D51"/>
    <mergeCell ref="B75:D75"/>
    <mergeCell ref="B76:D76"/>
    <mergeCell ref="B81:D81"/>
    <mergeCell ref="B82:D8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zulimn</dc:creator>
  <cp:keywords/>
  <dc:description/>
  <cp:lastModifiedBy>Acer</cp:lastModifiedBy>
  <cp:lastPrinted>2015-11-18T11:10:56Z</cp:lastPrinted>
  <dcterms:created xsi:type="dcterms:W3CDTF">2015-11-17T09:33:16Z</dcterms:created>
  <dcterms:modified xsi:type="dcterms:W3CDTF">2015-12-31T16:49:38Z</dcterms:modified>
  <cp:category/>
  <cp:version/>
  <cp:contentType/>
  <cp:contentStatus/>
</cp:coreProperties>
</file>